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\Downloads\"/>
    </mc:Choice>
  </mc:AlternateContent>
  <xr:revisionPtr revIDLastSave="0" documentId="13_ncr:1_{6FCDEFDD-4855-42B9-A12D-F4AB9B03A65E}" xr6:coauthVersionLast="28" xr6:coauthVersionMax="28" xr10:uidLastSave="{00000000-0000-0000-0000-000000000000}"/>
  <bookViews>
    <workbookView xWindow="0" yWindow="0" windowWidth="4680" windowHeight="5775" xr2:uid="{00000000-000D-0000-FFFF-FFFF00000000}"/>
  </bookViews>
  <sheets>
    <sheet name="Calculator" sheetId="1" r:id="rId1"/>
    <sheet name="Sheet2" sheetId="2" state="hidden" r:id="rId2"/>
  </sheets>
  <definedNames>
    <definedName name="BRIXCalculatorType">Calculator!$C$3</definedName>
    <definedName name="BRIXValue">Calculator!$C$4</definedName>
    <definedName name="ChartLabel">Calculator!$B$5</definedName>
    <definedName name="ColostrumLabel">Sheet2!$C$4</definedName>
    <definedName name="MilkLabel">Sheet2!$C$5</definedName>
    <definedName name="My_B0">Calculator!$E$10</definedName>
    <definedName name="My_B1">Calculator!$E$11</definedName>
    <definedName name="MyOffset">Sheet2!$C$7</definedName>
    <definedName name="SerumLabel">Sheet2!$C$3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2" l="1"/>
  <c r="D4" i="1" s="1"/>
  <c r="H3" i="2"/>
  <c r="H4" i="2"/>
  <c r="H5" i="2"/>
  <c r="C27" i="1" l="1"/>
  <c r="E11" i="1"/>
  <c r="D5" i="1"/>
  <c r="D6" i="1" s="1"/>
  <c r="D7" i="1" s="1"/>
  <c r="D8" i="1" s="1"/>
  <c r="D9" i="1" s="1"/>
  <c r="E10" i="1"/>
  <c r="E3" i="1"/>
  <c r="B5" i="1" s="1"/>
  <c r="E5" i="1" l="1"/>
  <c r="E9" i="1"/>
  <c r="E6" i="1"/>
  <c r="E4" i="1"/>
  <c r="C5" i="1"/>
  <c r="E8" i="1"/>
  <c r="E7" i="1"/>
</calcChain>
</file>

<file path=xl/sharedStrings.xml><?xml version="1.0" encoding="utf-8"?>
<sst xmlns="http://schemas.openxmlformats.org/spreadsheetml/2006/main" count="27" uniqueCount="23">
  <si>
    <t>Serum IgG</t>
  </si>
  <si>
    <t>Colostrum IgG</t>
  </si>
  <si>
    <t>Whole milk</t>
  </si>
  <si>
    <t>Conversion Type:</t>
  </si>
  <si>
    <t>BRIX %:</t>
  </si>
  <si>
    <t>BRIX %</t>
  </si>
  <si>
    <t>g/L</t>
  </si>
  <si>
    <t>Type</t>
  </si>
  <si>
    <t>Label</t>
  </si>
  <si>
    <t>Min</t>
  </si>
  <si>
    <t>Max</t>
  </si>
  <si>
    <t>B0</t>
  </si>
  <si>
    <t>B1</t>
  </si>
  <si>
    <t>Offset</t>
  </si>
  <si>
    <t>Reference</t>
  </si>
  <si>
    <t>Unit</t>
  </si>
  <si>
    <t>Morrill, et al. 2013. J. Dairy Sci. 96:4535-4541; Deelen et al. 2014. J. Dairy Sci. 97 :3838–3844; Elsohaby et al. 2015. J. Vet. Intern. Med. 29:721-726.</t>
  </si>
  <si>
    <t>Quigley, et al., 2013.  J. Dairy Sci. 96 :1148–1155.</t>
  </si>
  <si>
    <t>Moore, et al., 2009. J. of Dairy Sci. 92:3503-3509.</t>
  </si>
  <si>
    <t>Reference:</t>
  </si>
  <si>
    <t>% solids</t>
  </si>
  <si>
    <t>© 2018 Jim Quigley  Calf Notes.com</t>
  </si>
  <si>
    <t>BRIX Calculator from Callf Notes.com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</si>
</sst>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i/>
      <sz val="11"/>
      <color rgb="FF00206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center"/>
    </xf>
    <xf numFmtId="0" fontId="0" fillId="0" borderId="0" xfId="0" applyProtection="1"/>
    <xf numFmtId="0" fontId="1" fillId="4" borderId="0" xfId="0" applyFont="1" applyFill="1" applyBorder="1" applyAlignment="1" applyProtection="1">
      <alignment horizontal="right"/>
      <protection locked="0" hidden="1"/>
    </xf>
    <xf numFmtId="0" fontId="1" fillId="0" borderId="4" xfId="0" applyFont="1" applyBorder="1" applyProtection="1">
      <protection hidden="1"/>
    </xf>
    <xf numFmtId="2" fontId="1" fillId="0" borderId="5" xfId="0" applyNumberFormat="1" applyFont="1" applyBorder="1" applyProtection="1">
      <protection hidden="1"/>
    </xf>
    <xf numFmtId="0" fontId="0" fillId="0" borderId="4" xfId="0" applyBorder="1" applyProtection="1">
      <protection hidden="1"/>
    </xf>
    <xf numFmtId="0" fontId="0" fillId="0" borderId="0" xfId="0" applyBorder="1" applyProtection="1">
      <protection hidden="1"/>
    </xf>
    <xf numFmtId="0" fontId="1" fillId="0" borderId="1" xfId="0" applyFont="1" applyBorder="1" applyAlignment="1" applyProtection="1">
      <alignment horizontal="right"/>
      <protection hidden="1"/>
    </xf>
    <xf numFmtId="2" fontId="1" fillId="0" borderId="3" xfId="0" applyNumberFormat="1" applyFont="1" applyBorder="1" applyProtection="1">
      <protection hidden="1"/>
    </xf>
    <xf numFmtId="0" fontId="0" fillId="0" borderId="6" xfId="0" applyBorder="1" applyProtection="1">
      <protection hidden="1"/>
    </xf>
    <xf numFmtId="0" fontId="0" fillId="0" borderId="7" xfId="0" applyBorder="1" applyProtection="1">
      <protection hidden="1"/>
    </xf>
    <xf numFmtId="0" fontId="1" fillId="0" borderId="6" xfId="0" applyFont="1" applyBorder="1" applyAlignment="1" applyProtection="1">
      <alignment horizontal="right"/>
      <protection hidden="1"/>
    </xf>
    <xf numFmtId="2" fontId="1" fillId="0" borderId="8" xfId="0" applyNumberFormat="1" applyFont="1" applyBorder="1" applyProtection="1">
      <protection hidden="1"/>
    </xf>
    <xf numFmtId="0" fontId="0" fillId="2" borderId="1" xfId="0" applyFill="1" applyBorder="1" applyProtection="1">
      <protection hidden="1"/>
    </xf>
    <xf numFmtId="0" fontId="0" fillId="2" borderId="2" xfId="0" applyFill="1" applyBorder="1" applyProtection="1">
      <protection hidden="1"/>
    </xf>
    <xf numFmtId="0" fontId="0" fillId="2" borderId="3" xfId="0" applyFill="1" applyBorder="1" applyProtection="1">
      <protection hidden="1"/>
    </xf>
    <xf numFmtId="0" fontId="0" fillId="0" borderId="5" xfId="0" applyBorder="1" applyProtection="1">
      <protection hidden="1"/>
    </xf>
    <xf numFmtId="0" fontId="0" fillId="0" borderId="8" xfId="0" applyBorder="1" applyProtection="1">
      <protection hidden="1"/>
    </xf>
    <xf numFmtId="0" fontId="0" fillId="5" borderId="9" xfId="0" applyFill="1" applyBorder="1" applyAlignment="1" applyProtection="1">
      <alignment horizontal="center" vertical="center"/>
      <protection hidden="1"/>
    </xf>
    <xf numFmtId="0" fontId="0" fillId="3" borderId="1" xfId="0" applyFill="1" applyBorder="1" applyProtection="1">
      <protection hidden="1"/>
    </xf>
    <xf numFmtId="0" fontId="0" fillId="3" borderId="3" xfId="0" applyFill="1" applyBorder="1" applyProtection="1">
      <protection hidden="1"/>
    </xf>
    <xf numFmtId="0" fontId="0" fillId="3" borderId="4" xfId="0" applyFill="1" applyBorder="1" applyProtection="1">
      <protection hidden="1"/>
    </xf>
    <xf numFmtId="0" fontId="0" fillId="3" borderId="5" xfId="0" applyFill="1" applyBorder="1" applyProtection="1">
      <protection hidden="1"/>
    </xf>
    <xf numFmtId="0" fontId="0" fillId="3" borderId="6" xfId="0" applyFill="1" applyBorder="1" applyProtection="1">
      <protection hidden="1"/>
    </xf>
    <xf numFmtId="0" fontId="0" fillId="3" borderId="8" xfId="0" applyFill="1" applyBorder="1" applyProtection="1">
      <protection hidden="1"/>
    </xf>
    <xf numFmtId="164" fontId="3" fillId="3" borderId="0" xfId="0" applyNumberFormat="1" applyFont="1" applyFill="1" applyBorder="1" applyProtection="1">
      <protection hidden="1"/>
    </xf>
    <xf numFmtId="0" fontId="1" fillId="6" borderId="4" xfId="0" applyFont="1" applyFill="1" applyBorder="1" applyAlignment="1" applyProtection="1">
      <alignment horizontal="right"/>
      <protection hidden="1"/>
    </xf>
    <xf numFmtId="0" fontId="1" fillId="3" borderId="9" xfId="0" applyFont="1" applyFill="1" applyBorder="1" applyAlignment="1" applyProtection="1">
      <alignment horizontal="right"/>
      <protection hidden="1"/>
    </xf>
    <xf numFmtId="0" fontId="1" fillId="3" borderId="11" xfId="0" applyFont="1" applyFill="1" applyBorder="1" applyAlignment="1" applyProtection="1">
      <alignment horizontal="right"/>
      <protection hidden="1"/>
    </xf>
    <xf numFmtId="0" fontId="0" fillId="5" borderId="10" xfId="0" applyFill="1" applyBorder="1" applyAlignment="1" applyProtection="1">
      <alignment horizontal="left" vertical="center" wrapText="1"/>
      <protection hidden="1"/>
    </xf>
    <xf numFmtId="0" fontId="0" fillId="5" borderId="11" xfId="0" applyFill="1" applyBorder="1" applyAlignment="1" applyProtection="1">
      <alignment horizontal="left" vertical="center" wrapText="1"/>
      <protection hidden="1"/>
    </xf>
    <xf numFmtId="0" fontId="2" fillId="2" borderId="1" xfId="0" applyFont="1" applyFill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center"/>
    </xf>
    <xf numFmtId="0" fontId="2" fillId="2" borderId="3" xfId="0" applyFont="1" applyFill="1" applyBorder="1" applyAlignment="1" applyProtection="1">
      <alignment horizontal="center"/>
    </xf>
  </cellXfs>
  <cellStyles count="1">
    <cellStyle name="Normal" xfId="0" builtinId="0"/>
  </cellStyles>
  <dxfs count="2">
    <dxf>
      <numFmt numFmtId="0" formatCode="General"/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32748696112557"/>
          <c:y val="3.5644960438339368E-2"/>
          <c:w val="0.79549818075315681"/>
          <c:h val="0.72328677893365512"/>
        </c:manualLayout>
      </c:layout>
      <c:scatterChart>
        <c:scatterStyle val="lineMarker"/>
        <c:varyColors val="0"/>
        <c:ser>
          <c:idx val="1"/>
          <c:order val="0"/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Calculator!$D$4:$D$9</c:f>
              <c:numCache>
                <c:formatCode>General</c:formatCode>
                <c:ptCount val="6"/>
                <c:pt idx="0">
                  <c:v>6.5</c:v>
                </c:pt>
                <c:pt idx="1">
                  <c:v>8.5</c:v>
                </c:pt>
                <c:pt idx="2">
                  <c:v>10.5</c:v>
                </c:pt>
                <c:pt idx="3">
                  <c:v>12.5</c:v>
                </c:pt>
                <c:pt idx="4">
                  <c:v>14.5</c:v>
                </c:pt>
                <c:pt idx="5">
                  <c:v>16.5</c:v>
                </c:pt>
              </c:numCache>
            </c:numRef>
          </c:xVal>
          <c:yVal>
            <c:numRef>
              <c:f>Calculator!$E$4:$E$9</c:f>
              <c:numCache>
                <c:formatCode>0.00</c:formatCode>
                <c:ptCount val="6"/>
                <c:pt idx="0">
                  <c:v>-6.5606250000000017</c:v>
                </c:pt>
                <c:pt idx="1">
                  <c:v>15.609395000000006</c:v>
                </c:pt>
                <c:pt idx="2">
                  <c:v>37.779415</c:v>
                </c:pt>
                <c:pt idx="3">
                  <c:v>59.949434999999994</c:v>
                </c:pt>
                <c:pt idx="4">
                  <c:v>82.119455000000016</c:v>
                </c:pt>
                <c:pt idx="5">
                  <c:v>104.28947500000001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F08-48AD-AE9A-C5AFB75C39BE}"/>
            </c:ext>
          </c:extLst>
        </c:ser>
        <c:ser>
          <c:idx val="0"/>
          <c:order val="1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9"/>
            <c:spPr>
              <a:solidFill>
                <a:srgbClr val="FFC000"/>
              </a:solidFill>
              <a:ln w="12700">
                <a:solidFill>
                  <a:schemeClr val="tx1"/>
                </a:solidFill>
              </a:ln>
              <a:effectLst/>
            </c:spPr>
          </c:marker>
          <c:xVal>
            <c:numRef>
              <c:f>Calculator!$C$4</c:f>
              <c:numCache>
                <c:formatCode>General</c:formatCode>
                <c:ptCount val="1"/>
                <c:pt idx="0">
                  <c:v>15</c:v>
                </c:pt>
              </c:numCache>
            </c:numRef>
          </c:xVal>
          <c:yVal>
            <c:numRef>
              <c:f>Calculator!$C$5</c:f>
              <c:numCache>
                <c:formatCode>0.0</c:formatCode>
                <c:ptCount val="1"/>
                <c:pt idx="0">
                  <c:v>87.661959999999993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F08-48AD-AE9A-C5AFB75C39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3314904"/>
        <c:axId val="683313920"/>
      </c:scatterChart>
      <c:valAx>
        <c:axId val="6833149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BRIX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in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313920"/>
        <c:crosses val="autoZero"/>
        <c:crossBetween val="midCat"/>
      </c:valAx>
      <c:valAx>
        <c:axId val="68331392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Calculator!$E$3</c:f>
              <c:strCache>
                <c:ptCount val="1"/>
                <c:pt idx="0">
                  <c:v>Serum IgG, g/L</c:v>
                </c:pt>
              </c:strCache>
            </c:strRef>
          </c:tx>
          <c:layout>
            <c:manualLayout>
              <c:xMode val="edge"/>
              <c:yMode val="edge"/>
              <c:x val="2.0977467636904671E-2"/>
              <c:y val="0.2006946759392302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3149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 b="1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12</xdr:row>
      <xdr:rowOff>19050</xdr:rowOff>
    </xdr:from>
    <xdr:to>
      <xdr:col>4</xdr:col>
      <xdr:colOff>1485900</xdr:colOff>
      <xdr:row>25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928E0CD-7BBA-4942-86EA-2E4EA879B2C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B2:I5" totalsRowShown="0" headerRowDxfId="1">
  <tableColumns count="8">
    <tableColumn id="1" xr3:uid="{00000000-0010-0000-0000-000001000000}" name="Type"/>
    <tableColumn id="2" xr3:uid="{00000000-0010-0000-0000-000002000000}" name="Label"/>
    <tableColumn id="3" xr3:uid="{00000000-0010-0000-0000-000003000000}" name="Min"/>
    <tableColumn id="4" xr3:uid="{00000000-0010-0000-0000-000004000000}" name="Max"/>
    <tableColumn id="5" xr3:uid="{00000000-0010-0000-0000-000005000000}" name="B0"/>
    <tableColumn id="6" xr3:uid="{00000000-0010-0000-0000-000006000000}" name="B1"/>
    <tableColumn id="8" xr3:uid="{00000000-0010-0000-0000-000008000000}" name="Unit" dataDxfId="0">
      <calculatedColumnFormula>(Table1[[#This Row],[Max]]-Table1[[#This Row],[Min]])/5</calculatedColumnFormula>
    </tableColumn>
    <tableColumn id="7" xr3:uid="{00000000-0010-0000-0000-000007000000}" name="Referenc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E28"/>
  <sheetViews>
    <sheetView showGridLines="0" showRowColHeaders="0" tabSelected="1" zoomScale="90" zoomScaleNormal="90" workbookViewId="0">
      <selection activeCell="C3" sqref="C3"/>
    </sheetView>
  </sheetViews>
  <sheetFormatPr defaultRowHeight="15" x14ac:dyDescent="0.25"/>
  <cols>
    <col min="1" max="1" width="4" customWidth="1"/>
    <col min="2" max="2" width="20.85546875" customWidth="1"/>
    <col min="3" max="3" width="17.5703125" customWidth="1"/>
    <col min="4" max="4" width="11.28515625" customWidth="1"/>
    <col min="5" max="5" width="23" customWidth="1"/>
    <col min="6" max="6" width="3.7109375" customWidth="1"/>
  </cols>
  <sheetData>
    <row r="2" spans="2:5" x14ac:dyDescent="0.25">
      <c r="B2" s="32" t="s">
        <v>22</v>
      </c>
      <c r="C2" s="33"/>
      <c r="D2" s="33"/>
      <c r="E2" s="34"/>
    </row>
    <row r="3" spans="2:5" x14ac:dyDescent="0.25">
      <c r="B3" s="27" t="s">
        <v>3</v>
      </c>
      <c r="C3" s="3" t="s">
        <v>0</v>
      </c>
      <c r="D3" s="28" t="s">
        <v>5</v>
      </c>
      <c r="E3" s="29" t="str">
        <f>BRIXCalculatorType&amp;", "&amp;INDEX(Table1[Label],MyOffset)</f>
        <v>Serum IgG, g/L</v>
      </c>
    </row>
    <row r="4" spans="2:5" x14ac:dyDescent="0.25">
      <c r="B4" s="27" t="s">
        <v>4</v>
      </c>
      <c r="C4" s="3">
        <v>15</v>
      </c>
      <c r="D4" s="4">
        <f>INDEX(Table1[Min],MyOffset)</f>
        <v>6.5</v>
      </c>
      <c r="E4" s="5">
        <f t="shared" ref="E4:E9" si="0">My_B0+D4*My_B1</f>
        <v>-6.5606250000000017</v>
      </c>
    </row>
    <row r="5" spans="2:5" x14ac:dyDescent="0.25">
      <c r="B5" s="27" t="str">
        <f>E3&amp;":"</f>
        <v>Serum IgG, g/L:</v>
      </c>
      <c r="C5" s="26">
        <f>My_B0+My_B1*BRIXValue</f>
        <v>87.661959999999993</v>
      </c>
      <c r="D5" s="4">
        <f>INDEX(Table1[Unit],MyOffset)+D4</f>
        <v>8.5</v>
      </c>
      <c r="E5" s="5">
        <f t="shared" si="0"/>
        <v>15.609395000000006</v>
      </c>
    </row>
    <row r="6" spans="2:5" x14ac:dyDescent="0.25">
      <c r="B6" s="20"/>
      <c r="C6" s="21"/>
      <c r="D6" s="4">
        <f>INDEX(Table1[Unit],MyOffset)+D5</f>
        <v>10.5</v>
      </c>
      <c r="E6" s="5">
        <f t="shared" si="0"/>
        <v>37.779415</v>
      </c>
    </row>
    <row r="7" spans="2:5" x14ac:dyDescent="0.25">
      <c r="B7" s="22"/>
      <c r="C7" s="23"/>
      <c r="D7" s="4">
        <f>INDEX(Table1[Unit],MyOffset)+D6</f>
        <v>12.5</v>
      </c>
      <c r="E7" s="5">
        <f t="shared" si="0"/>
        <v>59.949434999999994</v>
      </c>
    </row>
    <row r="8" spans="2:5" x14ac:dyDescent="0.25">
      <c r="B8" s="22"/>
      <c r="C8" s="23"/>
      <c r="D8" s="4">
        <f>INDEX(Table1[Unit],MyOffset)+D7</f>
        <v>14.5</v>
      </c>
      <c r="E8" s="5">
        <f t="shared" si="0"/>
        <v>82.119455000000016</v>
      </c>
    </row>
    <row r="9" spans="2:5" x14ac:dyDescent="0.25">
      <c r="B9" s="22"/>
      <c r="C9" s="23"/>
      <c r="D9" s="4">
        <f>INDEX(Table1[Unit],MyOffset)+D8</f>
        <v>16.5</v>
      </c>
      <c r="E9" s="5">
        <f t="shared" si="0"/>
        <v>104.28947500000001</v>
      </c>
    </row>
    <row r="10" spans="2:5" x14ac:dyDescent="0.25">
      <c r="B10" s="22"/>
      <c r="C10" s="23"/>
      <c r="D10" s="8" t="s">
        <v>11</v>
      </c>
      <c r="E10" s="9">
        <f>INDEX(Table1[B0],MyOffset)</f>
        <v>-78.613190000000003</v>
      </c>
    </row>
    <row r="11" spans="2:5" x14ac:dyDescent="0.25">
      <c r="B11" s="24"/>
      <c r="C11" s="25"/>
      <c r="D11" s="12" t="s">
        <v>12</v>
      </c>
      <c r="E11" s="13">
        <f>INDEX(Table1[B1],MyOffset)</f>
        <v>11.08501</v>
      </c>
    </row>
    <row r="12" spans="2:5" x14ac:dyDescent="0.25">
      <c r="B12" s="14"/>
      <c r="C12" s="15"/>
      <c r="D12" s="15"/>
      <c r="E12" s="16"/>
    </row>
    <row r="13" spans="2:5" x14ac:dyDescent="0.25">
      <c r="B13" s="6"/>
      <c r="C13" s="7"/>
      <c r="D13" s="7"/>
      <c r="E13" s="17"/>
    </row>
    <row r="14" spans="2:5" x14ac:dyDescent="0.25">
      <c r="B14" s="6"/>
      <c r="C14" s="7"/>
      <c r="D14" s="7"/>
      <c r="E14" s="17"/>
    </row>
    <row r="15" spans="2:5" x14ac:dyDescent="0.25">
      <c r="B15" s="6"/>
      <c r="C15" s="7"/>
      <c r="D15" s="7"/>
      <c r="E15" s="17"/>
    </row>
    <row r="16" spans="2:5" x14ac:dyDescent="0.25">
      <c r="B16" s="6"/>
      <c r="C16" s="7"/>
      <c r="D16" s="7"/>
      <c r="E16" s="17"/>
    </row>
    <row r="17" spans="2:5" x14ac:dyDescent="0.25">
      <c r="B17" s="6"/>
      <c r="C17" s="7"/>
      <c r="D17" s="7"/>
      <c r="E17" s="17"/>
    </row>
    <row r="18" spans="2:5" x14ac:dyDescent="0.25">
      <c r="B18" s="6"/>
      <c r="C18" s="7"/>
      <c r="D18" s="7"/>
      <c r="E18" s="17"/>
    </row>
    <row r="19" spans="2:5" x14ac:dyDescent="0.25">
      <c r="B19" s="6"/>
      <c r="C19" s="7"/>
      <c r="D19" s="7"/>
      <c r="E19" s="17"/>
    </row>
    <row r="20" spans="2:5" x14ac:dyDescent="0.25">
      <c r="B20" s="6"/>
      <c r="C20" s="7"/>
      <c r="D20" s="7"/>
      <c r="E20" s="17"/>
    </row>
    <row r="21" spans="2:5" x14ac:dyDescent="0.25">
      <c r="B21" s="6"/>
      <c r="C21" s="7"/>
      <c r="D21" s="7"/>
      <c r="E21" s="17"/>
    </row>
    <row r="22" spans="2:5" x14ac:dyDescent="0.25">
      <c r="B22" s="6"/>
      <c r="C22" s="7"/>
      <c r="D22" s="7"/>
      <c r="E22" s="17"/>
    </row>
    <row r="23" spans="2:5" x14ac:dyDescent="0.25">
      <c r="B23" s="6"/>
      <c r="C23" s="7"/>
      <c r="D23" s="7"/>
      <c r="E23" s="17"/>
    </row>
    <row r="24" spans="2:5" x14ac:dyDescent="0.25">
      <c r="B24" s="6"/>
      <c r="C24" s="7"/>
      <c r="D24" s="7"/>
      <c r="E24" s="17"/>
    </row>
    <row r="25" spans="2:5" x14ac:dyDescent="0.25">
      <c r="B25" s="6"/>
      <c r="C25" s="7"/>
      <c r="D25" s="7"/>
      <c r="E25" s="17"/>
    </row>
    <row r="26" spans="2:5" x14ac:dyDescent="0.25">
      <c r="B26" s="10"/>
      <c r="C26" s="11"/>
      <c r="D26" s="11"/>
      <c r="E26" s="18"/>
    </row>
    <row r="27" spans="2:5" ht="48" customHeight="1" x14ac:dyDescent="0.25">
      <c r="B27" s="19" t="s">
        <v>19</v>
      </c>
      <c r="C27" s="30" t="str">
        <f>INDEX(Table1[Reference],MyOffset)</f>
        <v>Morrill, et al. 2013. J. Dairy Sci. 96:4535-4541; Deelen et al. 2014. J. Dairy Sci. 97 :3838–3844; Elsohaby et al. 2015. J. Vet. Intern. Med. 29:721-726.</v>
      </c>
      <c r="D27" s="30"/>
      <c r="E27" s="31"/>
    </row>
    <row r="28" spans="2:5" x14ac:dyDescent="0.25">
      <c r="B28" s="2"/>
      <c r="C28" s="2"/>
      <c r="D28" s="2" t="s">
        <v>21</v>
      </c>
      <c r="E28" s="2"/>
    </row>
  </sheetData>
  <sheetProtection algorithmName="SHA-512" hashValue="6F818fQUEK9zGCkSoY7N2tDH7vkq4uPufoF2xxoBcP9WKufoIIhlN0qoVBmZtSc4m6AUo7kQx13xDbXtqAW3hQ==" saltValue="8IxH0hKKsEjFDhzacFXPEw==" spinCount="100000" sheet="1" selectLockedCells="1"/>
  <mergeCells count="2">
    <mergeCell ref="C27:E27"/>
    <mergeCell ref="B2:E2"/>
  </mergeCells>
  <pageMargins left="0.7" right="0.7" top="0.75" bottom="0.75" header="0.3" footer="0.3"/>
  <pageSetup orientation="portrait" verticalDpi="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Sheet2!$B$3:$B$5</xm:f>
          </x14:formula1>
          <xm:sqref>C3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I7"/>
  <sheetViews>
    <sheetView workbookViewId="0">
      <selection activeCell="C6" sqref="C6"/>
    </sheetView>
  </sheetViews>
  <sheetFormatPr defaultRowHeight="15" x14ac:dyDescent="0.25"/>
  <cols>
    <col min="2" max="2" width="18.5703125" customWidth="1"/>
    <col min="9" max="9" width="28.28515625" customWidth="1"/>
  </cols>
  <sheetData>
    <row r="2" spans="2:9" x14ac:dyDescent="0.25">
      <c r="B2" s="1" t="s">
        <v>7</v>
      </c>
      <c r="C2" s="1" t="s">
        <v>8</v>
      </c>
      <c r="D2" s="1" t="s">
        <v>9</v>
      </c>
      <c r="E2" s="1" t="s">
        <v>10</v>
      </c>
      <c r="F2" s="1" t="s">
        <v>11</v>
      </c>
      <c r="G2" s="1" t="s">
        <v>12</v>
      </c>
      <c r="H2" s="1" t="s">
        <v>15</v>
      </c>
      <c r="I2" s="1" t="s">
        <v>14</v>
      </c>
    </row>
    <row r="3" spans="2:9" x14ac:dyDescent="0.25">
      <c r="B3" t="s">
        <v>0</v>
      </c>
      <c r="C3" t="s">
        <v>6</v>
      </c>
      <c r="D3">
        <v>6.5</v>
      </c>
      <c r="E3">
        <v>16.5</v>
      </c>
      <c r="F3">
        <v>-78.613190000000003</v>
      </c>
      <c r="G3">
        <v>11.08501</v>
      </c>
      <c r="H3">
        <f>(Table1[[#This Row],[Max]]-Table1[[#This Row],[Min]])/5</f>
        <v>2</v>
      </c>
      <c r="I3" t="s">
        <v>16</v>
      </c>
    </row>
    <row r="4" spans="2:9" x14ac:dyDescent="0.25">
      <c r="B4" t="s">
        <v>1</v>
      </c>
      <c r="C4" t="s">
        <v>6</v>
      </c>
      <c r="D4">
        <v>12</v>
      </c>
      <c r="E4">
        <v>32</v>
      </c>
      <c r="F4">
        <v>-61.896000000000001</v>
      </c>
      <c r="G4">
        <v>5.6660000000000004</v>
      </c>
      <c r="H4">
        <f>(Table1[[#This Row],[Max]]-Table1[[#This Row],[Min]])/5</f>
        <v>4</v>
      </c>
      <c r="I4" t="s">
        <v>17</v>
      </c>
    </row>
    <row r="5" spans="2:9" x14ac:dyDescent="0.25">
      <c r="B5" t="s">
        <v>2</v>
      </c>
      <c r="C5" t="s">
        <v>20</v>
      </c>
      <c r="D5">
        <v>5</v>
      </c>
      <c r="E5">
        <v>20</v>
      </c>
      <c r="F5">
        <v>2.077</v>
      </c>
      <c r="G5">
        <v>0.99839999999999995</v>
      </c>
      <c r="H5">
        <f>(Table1[[#This Row],[Max]]-Table1[[#This Row],[Min]])/5</f>
        <v>3</v>
      </c>
      <c r="I5" t="s">
        <v>18</v>
      </c>
    </row>
    <row r="7" spans="2:9" x14ac:dyDescent="0.25">
      <c r="B7" t="s">
        <v>13</v>
      </c>
      <c r="C7">
        <f>MATCH(BRIXCalculatorType,Table1[Type],0)</f>
        <v>1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HeadingPairs>
  <TitlesOfParts>
    <vt:vector size="11" baseType="lpstr">
      <vt:lpstr>Calculator</vt:lpstr>
      <vt:lpstr>Sheet2</vt:lpstr>
      <vt:lpstr>BRIXCalculatorType</vt:lpstr>
      <vt:lpstr>BRIXValue</vt:lpstr>
      <vt:lpstr>ChartLabel</vt:lpstr>
      <vt:lpstr>ColostrumLabel</vt:lpstr>
      <vt:lpstr>MilkLabel</vt:lpstr>
      <vt:lpstr>My_B0</vt:lpstr>
      <vt:lpstr>My_B1</vt:lpstr>
      <vt:lpstr>MyOffset</vt:lpstr>
      <vt:lpstr>SerumLabel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Quigley (provimi-na.com)</dc:creator>
  <cp:lastModifiedBy>Jim Quigley</cp:lastModifiedBy>
  <dcterms:created xsi:type="dcterms:W3CDTF">2018-03-09T17:52:33Z</dcterms:created>
  <dcterms:modified xsi:type="dcterms:W3CDTF">2018-03-10T23:27:32Z</dcterms:modified>
  <cp:contentStatus/>
</cp:coreProperties>
</file>