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\Documents\"/>
    </mc:Choice>
  </mc:AlternateContent>
  <xr:revisionPtr revIDLastSave="0" documentId="8_{212BD76A-1531-4309-B7AA-2AF35431FD41}" xr6:coauthVersionLast="46" xr6:coauthVersionMax="46" xr10:uidLastSave="{00000000-0000-0000-0000-000000000000}"/>
  <bookViews>
    <workbookView xWindow="-24075" yWindow="3525" windowWidth="21600" windowHeight="11385" xr2:uid="{62956A1F-4F20-4AAF-A7FB-262C92784685}"/>
  </bookViews>
  <sheets>
    <sheet name="Sheet1" sheetId="1" r:id="rId1"/>
  </sheets>
  <definedNames>
    <definedName name="MRME">Sheet1!$D$3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G7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C7" i="1"/>
  <c r="C8" i="1"/>
  <c r="D7" i="1"/>
  <c r="D8" i="1"/>
  <c r="B9" i="1"/>
  <c r="D9" i="1" s="1"/>
  <c r="B10" i="1"/>
  <c r="B8" i="1"/>
  <c r="B11" i="1" l="1"/>
  <c r="C10" i="1"/>
  <c r="G10" i="1" s="1"/>
  <c r="G8" i="1"/>
  <c r="D10" i="1"/>
  <c r="C9" i="1"/>
  <c r="G9" i="1" s="1"/>
  <c r="B12" i="1" l="1"/>
  <c r="D11" i="1"/>
  <c r="C11" i="1"/>
  <c r="G11" i="1" s="1"/>
  <c r="B13" i="1" l="1"/>
  <c r="C12" i="1"/>
  <c r="G12" i="1" s="1"/>
  <c r="D12" i="1"/>
  <c r="B14" i="1" l="1"/>
  <c r="D13" i="1"/>
  <c r="C13" i="1"/>
  <c r="G13" i="1" l="1"/>
  <c r="B15" i="1"/>
  <c r="C14" i="1"/>
  <c r="D14" i="1"/>
  <c r="G14" i="1" l="1"/>
  <c r="B16" i="1"/>
  <c r="D15" i="1"/>
  <c r="C15" i="1"/>
  <c r="G15" i="1" s="1"/>
  <c r="B17" i="1" l="1"/>
  <c r="C16" i="1"/>
  <c r="D16" i="1"/>
  <c r="G16" i="1" l="1"/>
  <c r="B18" i="1"/>
  <c r="D17" i="1"/>
  <c r="C17" i="1"/>
  <c r="G17" i="1" s="1"/>
  <c r="B19" i="1" l="1"/>
  <c r="C18" i="1"/>
  <c r="G18" i="1" s="1"/>
  <c r="D18" i="1"/>
  <c r="B20" i="1" l="1"/>
  <c r="D19" i="1"/>
  <c r="C19" i="1"/>
  <c r="G19" i="1" s="1"/>
  <c r="B21" i="1" l="1"/>
  <c r="C20" i="1"/>
  <c r="D20" i="1"/>
  <c r="G20" i="1" l="1"/>
  <c r="B22" i="1"/>
  <c r="D21" i="1"/>
  <c r="C21" i="1"/>
  <c r="G21" i="1" s="1"/>
  <c r="B23" i="1" l="1"/>
  <c r="C22" i="1"/>
  <c r="D22" i="1"/>
  <c r="G22" i="1" l="1"/>
  <c r="B24" i="1"/>
  <c r="D23" i="1"/>
  <c r="C23" i="1"/>
  <c r="G23" i="1" s="1"/>
  <c r="B25" i="1" l="1"/>
  <c r="C24" i="1"/>
  <c r="G24" i="1" s="1"/>
  <c r="D24" i="1"/>
  <c r="B26" i="1" l="1"/>
  <c r="D25" i="1"/>
  <c r="C25" i="1"/>
  <c r="G25" i="1" s="1"/>
  <c r="B27" i="1" l="1"/>
  <c r="C26" i="1"/>
  <c r="G26" i="1" s="1"/>
  <c r="D26" i="1"/>
  <c r="B28" i="1" l="1"/>
  <c r="D27" i="1"/>
  <c r="C27" i="1"/>
  <c r="G27" i="1" s="1"/>
  <c r="B29" i="1" l="1"/>
  <c r="C28" i="1"/>
  <c r="G28" i="1" s="1"/>
  <c r="D28" i="1"/>
  <c r="B30" i="1" l="1"/>
  <c r="D29" i="1"/>
  <c r="C29" i="1"/>
  <c r="G29" i="1" s="1"/>
  <c r="B31" i="1" l="1"/>
  <c r="C30" i="1"/>
  <c r="G30" i="1" s="1"/>
  <c r="D30" i="1"/>
  <c r="B32" i="1" l="1"/>
  <c r="D31" i="1"/>
  <c r="C31" i="1"/>
  <c r="G31" i="1" s="1"/>
  <c r="B33" i="1" l="1"/>
  <c r="C32" i="1"/>
  <c r="D32" i="1"/>
  <c r="G32" i="1" l="1"/>
  <c r="B34" i="1"/>
  <c r="D33" i="1"/>
  <c r="C33" i="1"/>
  <c r="G33" i="1" s="1"/>
  <c r="B35" i="1" l="1"/>
  <c r="C34" i="1"/>
  <c r="G34" i="1" s="1"/>
  <c r="D34" i="1"/>
  <c r="B36" i="1" l="1"/>
  <c r="D35" i="1"/>
  <c r="C35" i="1"/>
  <c r="G35" i="1" s="1"/>
  <c r="C36" i="1" l="1"/>
  <c r="B37" i="1"/>
  <c r="D36" i="1"/>
  <c r="B38" i="1" l="1"/>
  <c r="D37" i="1"/>
  <c r="C37" i="1"/>
  <c r="G37" i="1" s="1"/>
  <c r="G36" i="1"/>
  <c r="B39" i="1" l="1"/>
  <c r="C38" i="1"/>
  <c r="D38" i="1"/>
  <c r="G38" i="1" l="1"/>
  <c r="B40" i="1"/>
  <c r="D39" i="1"/>
  <c r="C39" i="1"/>
  <c r="G39" i="1" s="1"/>
  <c r="B41" i="1" l="1"/>
  <c r="C40" i="1"/>
  <c r="D40" i="1"/>
  <c r="G40" i="1" l="1"/>
  <c r="B42" i="1"/>
  <c r="D41" i="1"/>
  <c r="C41" i="1"/>
  <c r="B43" i="1" l="1"/>
  <c r="C42" i="1"/>
  <c r="G42" i="1" s="1"/>
  <c r="D42" i="1"/>
  <c r="G41" i="1"/>
  <c r="B44" i="1" l="1"/>
  <c r="D43" i="1"/>
  <c r="C43" i="1"/>
  <c r="G43" i="1" s="1"/>
  <c r="B45" i="1" l="1"/>
  <c r="C44" i="1"/>
  <c r="G44" i="1" s="1"/>
  <c r="D44" i="1"/>
  <c r="B46" i="1" l="1"/>
  <c r="D45" i="1"/>
  <c r="C45" i="1"/>
  <c r="G45" i="1" s="1"/>
  <c r="B47" i="1" l="1"/>
  <c r="C46" i="1"/>
  <c r="D46" i="1"/>
  <c r="G46" i="1" l="1"/>
  <c r="B48" i="1"/>
  <c r="C47" i="1"/>
  <c r="D47" i="1"/>
  <c r="G47" i="1" l="1"/>
  <c r="B49" i="1"/>
  <c r="C48" i="1"/>
  <c r="D48" i="1"/>
  <c r="G48" i="1" l="1"/>
  <c r="B50" i="1"/>
  <c r="D49" i="1"/>
  <c r="C49" i="1"/>
  <c r="G49" i="1" s="1"/>
  <c r="B51" i="1" l="1"/>
  <c r="C50" i="1"/>
  <c r="G50" i="1" s="1"/>
  <c r="D50" i="1"/>
  <c r="B52" i="1" l="1"/>
  <c r="C51" i="1"/>
  <c r="G51" i="1" s="1"/>
  <c r="D51" i="1"/>
  <c r="B53" i="1" l="1"/>
  <c r="C52" i="1"/>
  <c r="D52" i="1"/>
  <c r="G52" i="1" l="1"/>
  <c r="B54" i="1"/>
  <c r="D53" i="1"/>
  <c r="C53" i="1"/>
  <c r="G53" i="1" s="1"/>
  <c r="B55" i="1" l="1"/>
  <c r="C54" i="1"/>
  <c r="G54" i="1" s="1"/>
  <c r="D54" i="1"/>
  <c r="B56" i="1" l="1"/>
  <c r="C55" i="1"/>
  <c r="G55" i="1" s="1"/>
  <c r="D55" i="1"/>
  <c r="B57" i="1" l="1"/>
  <c r="C56" i="1"/>
  <c r="G56" i="1" s="1"/>
  <c r="D56" i="1"/>
  <c r="B58" i="1" l="1"/>
  <c r="D57" i="1"/>
  <c r="C57" i="1"/>
  <c r="G57" i="1" l="1"/>
  <c r="B59" i="1"/>
  <c r="C58" i="1"/>
  <c r="D58" i="1"/>
  <c r="G58" i="1" l="1"/>
  <c r="B60" i="1"/>
  <c r="D59" i="1"/>
  <c r="C59" i="1"/>
  <c r="G59" i="1" s="1"/>
  <c r="B61" i="1" l="1"/>
  <c r="C60" i="1"/>
  <c r="G60" i="1" s="1"/>
  <c r="D60" i="1"/>
  <c r="B62" i="1" l="1"/>
  <c r="D61" i="1"/>
  <c r="C61" i="1"/>
  <c r="G61" i="1" s="1"/>
  <c r="C62" i="1" l="1"/>
  <c r="B63" i="1"/>
  <c r="D62" i="1"/>
  <c r="B64" i="1" l="1"/>
  <c r="C63" i="1"/>
  <c r="G63" i="1" s="1"/>
  <c r="D63" i="1"/>
  <c r="G62" i="1"/>
  <c r="B65" i="1" l="1"/>
  <c r="C64" i="1"/>
  <c r="G64" i="1" s="1"/>
  <c r="D64" i="1"/>
  <c r="B66" i="1" l="1"/>
  <c r="D65" i="1"/>
  <c r="C65" i="1"/>
  <c r="G65" i="1" s="1"/>
  <c r="B67" i="1" l="1"/>
  <c r="C66" i="1"/>
  <c r="G66" i="1" s="1"/>
  <c r="D66" i="1"/>
  <c r="D67" i="1" l="1"/>
  <c r="C67" i="1"/>
  <c r="G67" i="1" s="1"/>
</calcChain>
</file>

<file path=xl/sharedStrings.xml><?xml version="1.0" encoding="utf-8"?>
<sst xmlns="http://schemas.openxmlformats.org/spreadsheetml/2006/main" count="11" uniqueCount="11">
  <si>
    <t>Age</t>
  </si>
  <si>
    <t>MRI</t>
  </si>
  <si>
    <t>BW</t>
  </si>
  <si>
    <t>ADG</t>
  </si>
  <si>
    <t>MR ME (Mcal/kg DM)</t>
  </si>
  <si>
    <t>MEI</t>
  </si>
  <si>
    <t>MEgap</t>
  </si>
  <si>
    <t>DFI</t>
  </si>
  <si>
    <t>Predictions are for demonstration purposes only</t>
  </si>
  <si>
    <t>© 2021 Dr. Jim Quigley CalfNotes.com</t>
  </si>
  <si>
    <t>NOTE: BW and ADG are predicted using regression equations published in the JDS article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</si>
</sst>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0" fontId="1" fillId="0" borderId="0" xfId="0" applyFont="1"/>
    <xf numFmtId="2" fontId="1" fillId="0" borderId="0" xfId="0" applyNumberFormat="1" applyFont="1"/>
  </cellXfs>
  <cellStyles count="1">
    <cellStyle name="Normal" xfId="0" builtinId="0"/>
  </cellStyles>
  <dxfs count="6"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Sheet1!$B$7:$B$67</c:f>
              <c:numCache>
                <c:formatCode>General</c:formatCode>
                <c:ptCount val="61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  <c:pt idx="21">
                  <c:v>24</c:v>
                </c:pt>
                <c:pt idx="22">
                  <c:v>25</c:v>
                </c:pt>
                <c:pt idx="23">
                  <c:v>26</c:v>
                </c:pt>
                <c:pt idx="24">
                  <c:v>27</c:v>
                </c:pt>
                <c:pt idx="25">
                  <c:v>28</c:v>
                </c:pt>
                <c:pt idx="26">
                  <c:v>29</c:v>
                </c:pt>
                <c:pt idx="27">
                  <c:v>30</c:v>
                </c:pt>
                <c:pt idx="28">
                  <c:v>31</c:v>
                </c:pt>
                <c:pt idx="29">
                  <c:v>32</c:v>
                </c:pt>
                <c:pt idx="30">
                  <c:v>33</c:v>
                </c:pt>
                <c:pt idx="31">
                  <c:v>34</c:v>
                </c:pt>
                <c:pt idx="32">
                  <c:v>35</c:v>
                </c:pt>
                <c:pt idx="33">
                  <c:v>36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41</c:v>
                </c:pt>
                <c:pt idx="39">
                  <c:v>42</c:v>
                </c:pt>
                <c:pt idx="40">
                  <c:v>43</c:v>
                </c:pt>
                <c:pt idx="41">
                  <c:v>44</c:v>
                </c:pt>
                <c:pt idx="42">
                  <c:v>45</c:v>
                </c:pt>
                <c:pt idx="43">
                  <c:v>46</c:v>
                </c:pt>
                <c:pt idx="44">
                  <c:v>47</c:v>
                </c:pt>
                <c:pt idx="45">
                  <c:v>48</c:v>
                </c:pt>
                <c:pt idx="46">
                  <c:v>49</c:v>
                </c:pt>
                <c:pt idx="47">
                  <c:v>50</c:v>
                </c:pt>
                <c:pt idx="48">
                  <c:v>51</c:v>
                </c:pt>
                <c:pt idx="49">
                  <c:v>52</c:v>
                </c:pt>
                <c:pt idx="50">
                  <c:v>53</c:v>
                </c:pt>
                <c:pt idx="51">
                  <c:v>54</c:v>
                </c:pt>
                <c:pt idx="52">
                  <c:v>55</c:v>
                </c:pt>
                <c:pt idx="53">
                  <c:v>56</c:v>
                </c:pt>
                <c:pt idx="54">
                  <c:v>57</c:v>
                </c:pt>
                <c:pt idx="55">
                  <c:v>58</c:v>
                </c:pt>
                <c:pt idx="56">
                  <c:v>59</c:v>
                </c:pt>
                <c:pt idx="57">
                  <c:v>60</c:v>
                </c:pt>
                <c:pt idx="58">
                  <c:v>61</c:v>
                </c:pt>
                <c:pt idx="59">
                  <c:v>62</c:v>
                </c:pt>
                <c:pt idx="60">
                  <c:v>63</c:v>
                </c:pt>
              </c:numCache>
            </c:numRef>
          </c:xVal>
          <c:yVal>
            <c:numRef>
              <c:f>Sheet1!$H$7:$H$67</c:f>
              <c:numCache>
                <c:formatCode>0.00</c:formatCode>
                <c:ptCount val="61"/>
                <c:pt idx="0">
                  <c:v>2.1844261666110077E-2</c:v>
                </c:pt>
                <c:pt idx="1">
                  <c:v>2.5339167242548487E-2</c:v>
                </c:pt>
                <c:pt idx="2">
                  <c:v>2.9238963940350141E-2</c:v>
                </c:pt>
                <c:pt idx="3">
                  <c:v>3.3568143593943743E-2</c:v>
                </c:pt>
                <c:pt idx="4">
                  <c:v>3.8350102382408179E-2</c:v>
                </c:pt>
                <c:pt idx="5">
                  <c:v>4.3606875985352442E-2</c:v>
                </c:pt>
                <c:pt idx="6">
                  <c:v>4.9358889181436709E-2</c:v>
                </c:pt>
                <c:pt idx="7">
                  <c:v>5.5624724041790904E-2</c:v>
                </c:pt>
                <c:pt idx="8">
                  <c:v>6.2420910347206683E-2</c:v>
                </c:pt>
                <c:pt idx="9">
                  <c:v>6.9761741270016442E-2</c:v>
                </c:pt>
                <c:pt idx="10">
                  <c:v>7.7659116731138914E-2</c:v>
                </c:pt>
                <c:pt idx="11">
                  <c:v>8.612241619138003E-2</c:v>
                </c:pt>
                <c:pt idx="12">
                  <c:v>9.5158401983907126E-2</c:v>
                </c:pt>
                <c:pt idx="13">
                  <c:v>0.10477115366006721</c:v>
                </c:pt>
                <c:pt idx="14">
                  <c:v>0.11496203321921178</c:v>
                </c:pt>
                <c:pt idx="15">
                  <c:v>0.12572968053803962</c:v>
                </c:pt>
                <c:pt idx="16">
                  <c:v>0.13707003781646696</c:v>
                </c:pt>
                <c:pt idx="17">
                  <c:v>0.14897640142265084</c:v>
                </c:pt>
                <c:pt idx="18">
                  <c:v>0.16143949915425282</c:v>
                </c:pt>
                <c:pt idx="19">
                  <c:v>0.17444759063854973</c:v>
                </c:pt>
                <c:pt idx="20">
                  <c:v>0.18798658837049553</c:v>
                </c:pt>
                <c:pt idx="21">
                  <c:v>0.2020401967332883</c:v>
                </c:pt>
                <c:pt idx="22">
                  <c:v>0.22008157683548205</c:v>
                </c:pt>
                <c:pt idx="23">
                  <c:v>0.24340334486752352</c:v>
                </c:pt>
                <c:pt idx="24">
                  <c:v>0.26782104349952968</c:v>
                </c:pt>
                <c:pt idx="25">
                  <c:v>0.29329558115469417</c:v>
                </c:pt>
                <c:pt idx="26">
                  <c:v>0.31978431911383509</c:v>
                </c:pt>
                <c:pt idx="27">
                  <c:v>0.34724154738696944</c:v>
                </c:pt>
                <c:pt idx="28">
                  <c:v>0.37561897100901864</c:v>
                </c:pt>
                <c:pt idx="29">
                  <c:v>0.40486619860507739</c:v>
                </c:pt>
                <c:pt idx="30">
                  <c:v>0.43493122576817222</c:v>
                </c:pt>
                <c:pt idx="31">
                  <c:v>0.46576090658259572</c:v>
                </c:pt>
                <c:pt idx="32">
                  <c:v>0.49730140747574542</c:v>
                </c:pt>
                <c:pt idx="33">
                  <c:v>0.80065164923970211</c:v>
                </c:pt>
                <c:pt idx="34">
                  <c:v>0.83890772882866682</c:v>
                </c:pt>
                <c:pt idx="35">
                  <c:v>0.87747927368559064</c:v>
                </c:pt>
                <c:pt idx="36">
                  <c:v>0.91631745746268667</c:v>
                </c:pt>
                <c:pt idx="37">
                  <c:v>0.95537583542824334</c:v>
                </c:pt>
                <c:pt idx="38">
                  <c:v>0.99461048652950146</c:v>
                </c:pt>
                <c:pt idx="39">
                  <c:v>1.0339801205663883</c:v>
                </c:pt>
                <c:pt idx="40">
                  <c:v>1.4530411873429396</c:v>
                </c:pt>
                <c:pt idx="41">
                  <c:v>1.49578292686836</c:v>
                </c:pt>
                <c:pt idx="42">
                  <c:v>1.5383512378541773</c:v>
                </c:pt>
                <c:pt idx="43">
                  <c:v>1.5807310220928432</c:v>
                </c:pt>
                <c:pt idx="44">
                  <c:v>1.6229097797665379</c:v>
                </c:pt>
                <c:pt idx="45">
                  <c:v>1.6648774640064576</c:v>
                </c:pt>
                <c:pt idx="46">
                  <c:v>1.7066263301793843</c:v>
                </c:pt>
                <c:pt idx="47">
                  <c:v>1.7481507818995834</c:v>
                </c:pt>
                <c:pt idx="48">
                  <c:v>1.7894472155516079</c:v>
                </c:pt>
                <c:pt idx="49">
                  <c:v>1.8305138649019876</c:v>
                </c:pt>
                <c:pt idx="50">
                  <c:v>1.8713506471775385</c:v>
                </c:pt>
                <c:pt idx="51">
                  <c:v>1.9119590117974821</c:v>
                </c:pt>
                <c:pt idx="52">
                  <c:v>1.9523417927671174</c:v>
                </c:pt>
                <c:pt idx="53">
                  <c:v>1.9925030655736129</c:v>
                </c:pt>
                <c:pt idx="54">
                  <c:v>2.0324480092702557</c:v>
                </c:pt>
                <c:pt idx="55">
                  <c:v>2.07218277429449</c:v>
                </c:pt>
                <c:pt idx="56">
                  <c:v>2.111714356437409</c:v>
                </c:pt>
                <c:pt idx="57">
                  <c:v>2.1510504772677512</c:v>
                </c:pt>
                <c:pt idx="58">
                  <c:v>2.1901994712115709</c:v>
                </c:pt>
                <c:pt idx="59">
                  <c:v>2.2291701793990164</c:v>
                </c:pt>
                <c:pt idx="60">
                  <c:v>2.2679718503114179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A3-4A13-BE75-39CE350F4C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9350016"/>
        <c:axId val="289346688"/>
      </c:scatterChart>
      <c:valAx>
        <c:axId val="2893500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Age, 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9346688"/>
        <c:crosses val="autoZero"/>
        <c:crossBetween val="midCat"/>
      </c:valAx>
      <c:valAx>
        <c:axId val="289346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DFI, kg/d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9350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5</xdr:row>
      <xdr:rowOff>19050</xdr:rowOff>
    </xdr:from>
    <xdr:to>
      <xdr:col>16</xdr:col>
      <xdr:colOff>561975</xdr:colOff>
      <xdr:row>22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AF0F784-49F3-42BD-AA33-950EB5DB82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F1AC377-05A8-4C9F-8ED2-842E95EBA862}" name="Table1" displayName="Table1" ref="B6:H67" totalsRowShown="0" headerRowDxfId="5">
  <tableColumns count="7">
    <tableColumn id="1" xr3:uid="{F8CF1FD9-4030-4A04-9F3F-DED8B08BF906}" name="Age">
      <calculatedColumnFormula>+B6+1</calculatedColumnFormula>
    </tableColumn>
    <tableColumn id="2" xr3:uid="{BBE42283-E531-447E-A522-CAAB08834E94}" name="BW" dataDxfId="3">
      <calculatedColumnFormula>40.56 + 0.349 * Table1[[#This Row],[Age]] + 0.004 * Table1[[#This Row],[Age]]^2</calculatedColumnFormula>
    </tableColumn>
    <tableColumn id="3" xr3:uid="{02245A09-09EA-467E-9430-3E629C250648}" name="ADG" dataDxfId="4">
      <calculatedColumnFormula>(153.7 +  17.8  * Table1[[#This Row],[Age]] -  0.078 * Table1[[#This Row],[Age]]^2) / 1000</calculatedColumnFormula>
    </tableColumn>
    <tableColumn id="4" xr3:uid="{B93C189A-3609-4DA7-8C20-46B751B7CAF6}" name="MRI"/>
    <tableColumn id="5" xr3:uid="{25CDE3B5-78B8-4782-BE9A-2798BB0837FC}" name="MEI" dataDxfId="2">
      <calculatedColumnFormula>Table1[[#This Row],[MRI]]*MRME</calculatedColumnFormula>
    </tableColumn>
    <tableColumn id="6" xr3:uid="{1939F2A2-8D0C-43FB-B981-D03BC956D5B7}" name="MEgap" dataDxfId="1">
      <calculatedColumnFormula>MAX(0, (0.1 * Table1[[#This Row],[BW]]^0.75 + 0.84*Table1[[#This Row],[BW]]^0.355 * Table1[[#This Row],[ADG]]^1.2) - Table1[[#This Row],[MEI]])</calculatedColumnFormula>
    </tableColumn>
    <tableColumn id="7" xr3:uid="{E3568870-27DC-4FE6-A92C-305017AF9136}" name="DFI" dataDxfId="0">
      <calculatedColumnFormula>1.4362 * EXP((-4.6646 + 0.5234 * Table1[[#This Row],[MEgap]]) * EXP(-0.0361 * Table1[[#This Row],[Age]])) + 0.0025 * Table1[[#This Row],[Age]] * Table1[[#This Row],[MEgap]]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A20CA-F0C6-46F3-A2B2-6D2E622C3A4E}">
  <dimension ref="B2:H67"/>
  <sheetViews>
    <sheetView tabSelected="1" workbookViewId="0">
      <selection activeCell="E7" sqref="E7"/>
    </sheetView>
  </sheetViews>
  <sheetFormatPr defaultRowHeight="15" x14ac:dyDescent="0.25"/>
  <cols>
    <col min="2" max="2" width="11.7109375" customWidth="1"/>
    <col min="3" max="3" width="10.28515625" customWidth="1"/>
    <col min="4" max="8" width="11" customWidth="1"/>
  </cols>
  <sheetData>
    <row r="2" spans="2:8" x14ac:dyDescent="0.25">
      <c r="G2" t="s">
        <v>10</v>
      </c>
    </row>
    <row r="3" spans="2:8" x14ac:dyDescent="0.25">
      <c r="B3" t="s">
        <v>4</v>
      </c>
      <c r="D3" s="4">
        <v>4.75</v>
      </c>
      <c r="G3" t="s">
        <v>8</v>
      </c>
    </row>
    <row r="4" spans="2:8" x14ac:dyDescent="0.25">
      <c r="G4" t="s">
        <v>9</v>
      </c>
    </row>
    <row r="6" spans="2:8" x14ac:dyDescent="0.25">
      <c r="B6" s="1" t="s">
        <v>0</v>
      </c>
      <c r="C6" s="1" t="s">
        <v>2</v>
      </c>
      <c r="D6" s="1" t="s">
        <v>3</v>
      </c>
      <c r="E6" s="1" t="s">
        <v>1</v>
      </c>
      <c r="F6" s="3" t="s">
        <v>5</v>
      </c>
      <c r="G6" s="1" t="s">
        <v>6</v>
      </c>
      <c r="H6" s="1" t="s">
        <v>7</v>
      </c>
    </row>
    <row r="7" spans="2:8" x14ac:dyDescent="0.25">
      <c r="B7">
        <v>3</v>
      </c>
      <c r="C7" s="2">
        <f>40.56 + 0.349 * Table1[[#This Row],[Age]] + 0.004 * Table1[[#This Row],[Age]]^2</f>
        <v>41.643000000000001</v>
      </c>
      <c r="D7" s="2">
        <f>(153.7 +  17.8  * Table1[[#This Row],[Age]] -  0.078 * Table1[[#This Row],[Age]]^2) / 1000</f>
        <v>0.206398</v>
      </c>
      <c r="E7" s="4">
        <v>0.75</v>
      </c>
      <c r="F7" s="2">
        <f>Table1[[#This Row],[MRI]]*MRME</f>
        <v>3.5625</v>
      </c>
      <c r="G7" s="2">
        <f>MAX(0, (0.1 * Table1[[#This Row],[BW]]^0.75 + 0.84*Table1[[#This Row],[BW]]^0.355 * Table1[[#This Row],[ADG]]^1.2) - Table1[[#This Row],[MEI]])</f>
        <v>0</v>
      </c>
      <c r="H7" s="2">
        <f>1.4362 * EXP((-4.6646 + 0.5234 * Table1[[#This Row],[MEgap]]) * EXP(-0.0361 * Table1[[#This Row],[Age]])) + 0.0025 * Table1[[#This Row],[Age]] * Table1[[#This Row],[MEgap]]</f>
        <v>2.1844261666110077E-2</v>
      </c>
    </row>
    <row r="8" spans="2:8" x14ac:dyDescent="0.25">
      <c r="B8">
        <f>+B7+1</f>
        <v>4</v>
      </c>
      <c r="C8" s="2">
        <f>40.56 + 0.349 * Table1[[#This Row],[Age]] + 0.004 * Table1[[#This Row],[Age]]^2</f>
        <v>42.02</v>
      </c>
      <c r="D8" s="2">
        <f>(153.7 +  17.8  * Table1[[#This Row],[Age]] -  0.078 * Table1[[#This Row],[Age]]^2) / 1000</f>
        <v>0.22365199999999999</v>
      </c>
      <c r="E8" s="4">
        <v>0.75</v>
      </c>
      <c r="F8" s="2">
        <f>Table1[[#This Row],[MRI]]*MRME</f>
        <v>3.5625</v>
      </c>
      <c r="G8" s="2">
        <f>MAX(0, (0.1 * Table1[[#This Row],[BW]]^0.75 + 0.84*Table1[[#This Row],[BW]]^0.355 * Table1[[#This Row],[ADG]]^1.2) - Table1[[#This Row],[MEI]])</f>
        <v>0</v>
      </c>
      <c r="H8" s="2">
        <f>1.4362 * EXP((-4.6646 + 0.5234 * Table1[[#This Row],[MEgap]]) * EXP(-0.0361 * Table1[[#This Row],[Age]])) + 0.0025 * Table1[[#This Row],[Age]] * Table1[[#This Row],[MEgap]]</f>
        <v>2.5339167242548487E-2</v>
      </c>
    </row>
    <row r="9" spans="2:8" x14ac:dyDescent="0.25">
      <c r="B9">
        <f t="shared" ref="B9:B67" si="0">+B8+1</f>
        <v>5</v>
      </c>
      <c r="C9" s="2">
        <f>40.56 + 0.349 * Table1[[#This Row],[Age]] + 0.004 * Table1[[#This Row],[Age]]^2</f>
        <v>42.405000000000001</v>
      </c>
      <c r="D9" s="2">
        <f>(153.7 +  17.8  * Table1[[#This Row],[Age]] -  0.078 * Table1[[#This Row],[Age]]^2) / 1000</f>
        <v>0.24074999999999999</v>
      </c>
      <c r="E9" s="4">
        <v>0.75</v>
      </c>
      <c r="F9" s="2">
        <f>Table1[[#This Row],[MRI]]*MRME</f>
        <v>3.5625</v>
      </c>
      <c r="G9" s="2">
        <f>MAX(0, (0.1 * Table1[[#This Row],[BW]]^0.75 + 0.84*Table1[[#This Row],[BW]]^0.355 * Table1[[#This Row],[ADG]]^1.2) - Table1[[#This Row],[MEI]])</f>
        <v>0</v>
      </c>
      <c r="H9" s="2">
        <f>1.4362 * EXP((-4.6646 + 0.5234 * Table1[[#This Row],[MEgap]]) * EXP(-0.0361 * Table1[[#This Row],[Age]])) + 0.0025 * Table1[[#This Row],[Age]] * Table1[[#This Row],[MEgap]]</f>
        <v>2.9238963940350141E-2</v>
      </c>
    </row>
    <row r="10" spans="2:8" x14ac:dyDescent="0.25">
      <c r="B10">
        <f t="shared" si="0"/>
        <v>6</v>
      </c>
      <c r="C10" s="2">
        <f>40.56 + 0.349 * Table1[[#This Row],[Age]] + 0.004 * Table1[[#This Row],[Age]]^2</f>
        <v>42.798000000000002</v>
      </c>
      <c r="D10" s="2">
        <f>(153.7 +  17.8  * Table1[[#This Row],[Age]] -  0.078 * Table1[[#This Row],[Age]]^2) / 1000</f>
        <v>0.25769200000000003</v>
      </c>
      <c r="E10" s="4">
        <v>0.75</v>
      </c>
      <c r="F10" s="2">
        <f>Table1[[#This Row],[MRI]]*MRME</f>
        <v>3.5625</v>
      </c>
      <c r="G10" s="2">
        <f>MAX(0, (0.1 * Table1[[#This Row],[BW]]^0.75 + 0.84*Table1[[#This Row],[BW]]^0.355 * Table1[[#This Row],[ADG]]^1.2) - Table1[[#This Row],[MEI]])</f>
        <v>0</v>
      </c>
      <c r="H10" s="2">
        <f>1.4362 * EXP((-4.6646 + 0.5234 * Table1[[#This Row],[MEgap]]) * EXP(-0.0361 * Table1[[#This Row],[Age]])) + 0.0025 * Table1[[#This Row],[Age]] * Table1[[#This Row],[MEgap]]</f>
        <v>3.3568143593943743E-2</v>
      </c>
    </row>
    <row r="11" spans="2:8" x14ac:dyDescent="0.25">
      <c r="B11">
        <f t="shared" si="0"/>
        <v>7</v>
      </c>
      <c r="C11" s="2">
        <f>40.56 + 0.349 * Table1[[#This Row],[Age]] + 0.004 * Table1[[#This Row],[Age]]^2</f>
        <v>43.198999999999998</v>
      </c>
      <c r="D11" s="2">
        <f>(153.7 +  17.8  * Table1[[#This Row],[Age]] -  0.078 * Table1[[#This Row],[Age]]^2) / 1000</f>
        <v>0.274478</v>
      </c>
      <c r="E11" s="4">
        <v>0.75</v>
      </c>
      <c r="F11" s="2">
        <f>Table1[[#This Row],[MRI]]*MRME</f>
        <v>3.5625</v>
      </c>
      <c r="G11" s="2">
        <f>MAX(0, (0.1 * Table1[[#This Row],[BW]]^0.75 + 0.84*Table1[[#This Row],[BW]]^0.355 * Table1[[#This Row],[ADG]]^1.2) - Table1[[#This Row],[MEI]])</f>
        <v>0</v>
      </c>
      <c r="H11" s="2">
        <f>1.4362 * EXP((-4.6646 + 0.5234 * Table1[[#This Row],[MEgap]]) * EXP(-0.0361 * Table1[[#This Row],[Age]])) + 0.0025 * Table1[[#This Row],[Age]] * Table1[[#This Row],[MEgap]]</f>
        <v>3.8350102382408179E-2</v>
      </c>
    </row>
    <row r="12" spans="2:8" x14ac:dyDescent="0.25">
      <c r="B12">
        <f t="shared" si="0"/>
        <v>8</v>
      </c>
      <c r="C12" s="2">
        <f>40.56 + 0.349 * Table1[[#This Row],[Age]] + 0.004 * Table1[[#This Row],[Age]]^2</f>
        <v>43.608000000000004</v>
      </c>
      <c r="D12" s="2">
        <f>(153.7 +  17.8  * Table1[[#This Row],[Age]] -  0.078 * Table1[[#This Row],[Age]]^2) / 1000</f>
        <v>0.29110799999999998</v>
      </c>
      <c r="E12" s="4">
        <v>0.75</v>
      </c>
      <c r="F12" s="2">
        <f>Table1[[#This Row],[MRI]]*MRME</f>
        <v>3.5625</v>
      </c>
      <c r="G12" s="2">
        <f>MAX(0, (0.1 * Table1[[#This Row],[BW]]^0.75 + 0.84*Table1[[#This Row],[BW]]^0.355 * Table1[[#This Row],[ADG]]^1.2) - Table1[[#This Row],[MEI]])</f>
        <v>0</v>
      </c>
      <c r="H12" s="2">
        <f>1.4362 * EXP((-4.6646 + 0.5234 * Table1[[#This Row],[MEgap]]) * EXP(-0.0361 * Table1[[#This Row],[Age]])) + 0.0025 * Table1[[#This Row],[Age]] * Table1[[#This Row],[MEgap]]</f>
        <v>4.3606875985352442E-2</v>
      </c>
    </row>
    <row r="13" spans="2:8" x14ac:dyDescent="0.25">
      <c r="B13">
        <f t="shared" si="0"/>
        <v>9</v>
      </c>
      <c r="C13" s="2">
        <f>40.56 + 0.349 * Table1[[#This Row],[Age]] + 0.004 * Table1[[#This Row],[Age]]^2</f>
        <v>44.024999999999999</v>
      </c>
      <c r="D13" s="2">
        <f>(153.7 +  17.8  * Table1[[#This Row],[Age]] -  0.078 * Table1[[#This Row],[Age]]^2) / 1000</f>
        <v>0.30758199999999997</v>
      </c>
      <c r="E13" s="4">
        <v>0.75</v>
      </c>
      <c r="F13" s="2">
        <f>Table1[[#This Row],[MRI]]*MRME</f>
        <v>3.5625</v>
      </c>
      <c r="G13" s="2">
        <f>MAX(0, (0.1 * Table1[[#This Row],[BW]]^0.75 + 0.84*Table1[[#This Row],[BW]]^0.355 * Table1[[#This Row],[ADG]]^1.2) - Table1[[#This Row],[MEI]])</f>
        <v>0</v>
      </c>
      <c r="H13" s="2">
        <f>1.4362 * EXP((-4.6646 + 0.5234 * Table1[[#This Row],[MEgap]]) * EXP(-0.0361 * Table1[[#This Row],[Age]])) + 0.0025 * Table1[[#This Row],[Age]] * Table1[[#This Row],[MEgap]]</f>
        <v>4.9358889181436709E-2</v>
      </c>
    </row>
    <row r="14" spans="2:8" x14ac:dyDescent="0.25">
      <c r="B14">
        <f t="shared" si="0"/>
        <v>10</v>
      </c>
      <c r="C14" s="2">
        <f>40.56 + 0.349 * Table1[[#This Row],[Age]] + 0.004 * Table1[[#This Row],[Age]]^2</f>
        <v>44.45</v>
      </c>
      <c r="D14" s="2">
        <f>(153.7 +  17.8  * Table1[[#This Row],[Age]] -  0.078 * Table1[[#This Row],[Age]]^2) / 1000</f>
        <v>0.32389999999999997</v>
      </c>
      <c r="E14" s="4">
        <v>0.75</v>
      </c>
      <c r="F14" s="2">
        <f>Table1[[#This Row],[MRI]]*MRME</f>
        <v>3.5625</v>
      </c>
      <c r="G14" s="2">
        <f>MAX(0, (0.1 * Table1[[#This Row],[BW]]^0.75 + 0.84*Table1[[#This Row],[BW]]^0.355 * Table1[[#This Row],[ADG]]^1.2) - Table1[[#This Row],[MEI]])</f>
        <v>0</v>
      </c>
      <c r="H14" s="2">
        <f>1.4362 * EXP((-4.6646 + 0.5234 * Table1[[#This Row],[MEgap]]) * EXP(-0.0361 * Table1[[#This Row],[Age]])) + 0.0025 * Table1[[#This Row],[Age]] * Table1[[#This Row],[MEgap]]</f>
        <v>5.5624724041790904E-2</v>
      </c>
    </row>
    <row r="15" spans="2:8" x14ac:dyDescent="0.25">
      <c r="B15">
        <f t="shared" si="0"/>
        <v>11</v>
      </c>
      <c r="C15" s="2">
        <f>40.56 + 0.349 * Table1[[#This Row],[Age]] + 0.004 * Table1[[#This Row],[Age]]^2</f>
        <v>44.883000000000003</v>
      </c>
      <c r="D15" s="2">
        <f>(153.7 +  17.8  * Table1[[#This Row],[Age]] -  0.078 * Table1[[#This Row],[Age]]^2) / 1000</f>
        <v>0.34006200000000003</v>
      </c>
      <c r="E15" s="4">
        <v>0.75</v>
      </c>
      <c r="F15" s="2">
        <f>Table1[[#This Row],[MRI]]*MRME</f>
        <v>3.5625</v>
      </c>
      <c r="G15" s="2">
        <f>MAX(0, (0.1 * Table1[[#This Row],[BW]]^0.75 + 0.84*Table1[[#This Row],[BW]]^0.355 * Table1[[#This Row],[ADG]]^1.2) - Table1[[#This Row],[MEI]])</f>
        <v>0</v>
      </c>
      <c r="H15" s="2">
        <f>1.4362 * EXP((-4.6646 + 0.5234 * Table1[[#This Row],[MEgap]]) * EXP(-0.0361 * Table1[[#This Row],[Age]])) + 0.0025 * Table1[[#This Row],[Age]] * Table1[[#This Row],[MEgap]]</f>
        <v>6.2420910347206683E-2</v>
      </c>
    </row>
    <row r="16" spans="2:8" x14ac:dyDescent="0.25">
      <c r="B16">
        <f t="shared" si="0"/>
        <v>12</v>
      </c>
      <c r="C16" s="2">
        <f>40.56 + 0.349 * Table1[[#This Row],[Age]] + 0.004 * Table1[[#This Row],[Age]]^2</f>
        <v>45.324000000000005</v>
      </c>
      <c r="D16" s="2">
        <f>(153.7 +  17.8  * Table1[[#This Row],[Age]] -  0.078 * Table1[[#This Row],[Age]]^2) / 1000</f>
        <v>0.356068</v>
      </c>
      <c r="E16" s="4">
        <v>0.75</v>
      </c>
      <c r="F16" s="2">
        <f>Table1[[#This Row],[MRI]]*MRME</f>
        <v>3.5625</v>
      </c>
      <c r="G16" s="2">
        <f>MAX(0, (0.1 * Table1[[#This Row],[BW]]^0.75 + 0.84*Table1[[#This Row],[BW]]^0.355 * Table1[[#This Row],[ADG]]^1.2) - Table1[[#This Row],[MEI]])</f>
        <v>0</v>
      </c>
      <c r="H16" s="2">
        <f>1.4362 * EXP((-4.6646 + 0.5234 * Table1[[#This Row],[MEgap]]) * EXP(-0.0361 * Table1[[#This Row],[Age]])) + 0.0025 * Table1[[#This Row],[Age]] * Table1[[#This Row],[MEgap]]</f>
        <v>6.9761741270016442E-2</v>
      </c>
    </row>
    <row r="17" spans="2:8" x14ac:dyDescent="0.25">
      <c r="B17">
        <f t="shared" si="0"/>
        <v>13</v>
      </c>
      <c r="C17" s="2">
        <f>40.56 + 0.349 * Table1[[#This Row],[Age]] + 0.004 * Table1[[#This Row],[Age]]^2</f>
        <v>45.773000000000003</v>
      </c>
      <c r="D17" s="2">
        <f>(153.7 +  17.8  * Table1[[#This Row],[Age]] -  0.078 * Table1[[#This Row],[Age]]^2) / 1000</f>
        <v>0.37191800000000003</v>
      </c>
      <c r="E17" s="4">
        <v>0.75</v>
      </c>
      <c r="F17" s="2">
        <f>Table1[[#This Row],[MRI]]*MRME</f>
        <v>3.5625</v>
      </c>
      <c r="G17" s="2">
        <f>MAX(0, (0.1 * Table1[[#This Row],[BW]]^0.75 + 0.84*Table1[[#This Row],[BW]]^0.355 * Table1[[#This Row],[ADG]]^1.2) - Table1[[#This Row],[MEI]])</f>
        <v>0</v>
      </c>
      <c r="H17" s="2">
        <f>1.4362 * EXP((-4.6646 + 0.5234 * Table1[[#This Row],[MEgap]]) * EXP(-0.0361 * Table1[[#This Row],[Age]])) + 0.0025 * Table1[[#This Row],[Age]] * Table1[[#This Row],[MEgap]]</f>
        <v>7.7659116731138914E-2</v>
      </c>
    </row>
    <row r="18" spans="2:8" x14ac:dyDescent="0.25">
      <c r="B18">
        <f t="shared" si="0"/>
        <v>14</v>
      </c>
      <c r="C18" s="2">
        <f>40.56 + 0.349 * Table1[[#This Row],[Age]] + 0.004 * Table1[[#This Row],[Age]]^2</f>
        <v>46.23</v>
      </c>
      <c r="D18" s="2">
        <f>(153.7 +  17.8  * Table1[[#This Row],[Age]] -  0.078 * Table1[[#This Row],[Age]]^2) / 1000</f>
        <v>0.38761199999999996</v>
      </c>
      <c r="E18" s="4">
        <v>0.75</v>
      </c>
      <c r="F18" s="2">
        <f>Table1[[#This Row],[MRI]]*MRME</f>
        <v>3.5625</v>
      </c>
      <c r="G18" s="2">
        <f>MAX(0, (0.1 * Table1[[#This Row],[BW]]^0.75 + 0.84*Table1[[#This Row],[BW]]^0.355 * Table1[[#This Row],[ADG]]^1.2) - Table1[[#This Row],[MEI]])</f>
        <v>0</v>
      </c>
      <c r="H18" s="2">
        <f>1.4362 * EXP((-4.6646 + 0.5234 * Table1[[#This Row],[MEgap]]) * EXP(-0.0361 * Table1[[#This Row],[Age]])) + 0.0025 * Table1[[#This Row],[Age]] * Table1[[#This Row],[MEgap]]</f>
        <v>8.612241619138003E-2</v>
      </c>
    </row>
    <row r="19" spans="2:8" x14ac:dyDescent="0.25">
      <c r="B19">
        <f t="shared" si="0"/>
        <v>15</v>
      </c>
      <c r="C19" s="2">
        <f>40.56 + 0.349 * Table1[[#This Row],[Age]] + 0.004 * Table1[[#This Row],[Age]]^2</f>
        <v>46.695</v>
      </c>
      <c r="D19" s="2">
        <f>(153.7 +  17.8  * Table1[[#This Row],[Age]] -  0.078 * Table1[[#This Row],[Age]]^2) / 1000</f>
        <v>0.40314999999999995</v>
      </c>
      <c r="E19" s="4">
        <v>0.75</v>
      </c>
      <c r="F19" s="2">
        <f>Table1[[#This Row],[MRI]]*MRME</f>
        <v>3.5625</v>
      </c>
      <c r="G19" s="2">
        <f>MAX(0, (0.1 * Table1[[#This Row],[BW]]^0.75 + 0.84*Table1[[#This Row],[BW]]^0.355 * Table1[[#This Row],[ADG]]^1.2) - Table1[[#This Row],[MEI]])</f>
        <v>0</v>
      </c>
      <c r="H19" s="2">
        <f>1.4362 * EXP((-4.6646 + 0.5234 * Table1[[#This Row],[MEgap]]) * EXP(-0.0361 * Table1[[#This Row],[Age]])) + 0.0025 * Table1[[#This Row],[Age]] * Table1[[#This Row],[MEgap]]</f>
        <v>9.5158401983907126E-2</v>
      </c>
    </row>
    <row r="20" spans="2:8" x14ac:dyDescent="0.25">
      <c r="B20">
        <f t="shared" si="0"/>
        <v>16</v>
      </c>
      <c r="C20" s="2">
        <f>40.56 + 0.349 * Table1[[#This Row],[Age]] + 0.004 * Table1[[#This Row],[Age]]^2</f>
        <v>47.168000000000006</v>
      </c>
      <c r="D20" s="2">
        <f>(153.7 +  17.8  * Table1[[#This Row],[Age]] -  0.078 * Table1[[#This Row],[Age]]^2) / 1000</f>
        <v>0.41853199999999996</v>
      </c>
      <c r="E20" s="4">
        <v>0.75</v>
      </c>
      <c r="F20" s="2">
        <f>Table1[[#This Row],[MRI]]*MRME</f>
        <v>3.5625</v>
      </c>
      <c r="G20" s="2">
        <f>MAX(0, (0.1 * Table1[[#This Row],[BW]]^0.75 + 0.84*Table1[[#This Row],[BW]]^0.355 * Table1[[#This Row],[ADG]]^1.2) - Table1[[#This Row],[MEI]])</f>
        <v>0</v>
      </c>
      <c r="H20" s="2">
        <f>1.4362 * EXP((-4.6646 + 0.5234 * Table1[[#This Row],[MEgap]]) * EXP(-0.0361 * Table1[[#This Row],[Age]])) + 0.0025 * Table1[[#This Row],[Age]] * Table1[[#This Row],[MEgap]]</f>
        <v>0.10477115366006721</v>
      </c>
    </row>
    <row r="21" spans="2:8" x14ac:dyDescent="0.25">
      <c r="B21">
        <f t="shared" si="0"/>
        <v>17</v>
      </c>
      <c r="C21" s="2">
        <f>40.56 + 0.349 * Table1[[#This Row],[Age]] + 0.004 * Table1[[#This Row],[Age]]^2</f>
        <v>47.649000000000001</v>
      </c>
      <c r="D21" s="2">
        <f>(153.7 +  17.8  * Table1[[#This Row],[Age]] -  0.078 * Table1[[#This Row],[Age]]^2) / 1000</f>
        <v>0.43375800000000003</v>
      </c>
      <c r="E21" s="4">
        <v>0.75</v>
      </c>
      <c r="F21" s="2">
        <f>Table1[[#This Row],[MRI]]*MRME</f>
        <v>3.5625</v>
      </c>
      <c r="G21" s="2">
        <f>MAX(0, (0.1 * Table1[[#This Row],[BW]]^0.75 + 0.84*Table1[[#This Row],[BW]]^0.355 * Table1[[#This Row],[ADG]]^1.2) - Table1[[#This Row],[MEI]])</f>
        <v>0</v>
      </c>
      <c r="H21" s="2">
        <f>1.4362 * EXP((-4.6646 + 0.5234 * Table1[[#This Row],[MEgap]]) * EXP(-0.0361 * Table1[[#This Row],[Age]])) + 0.0025 * Table1[[#This Row],[Age]] * Table1[[#This Row],[MEgap]]</f>
        <v>0.11496203321921178</v>
      </c>
    </row>
    <row r="22" spans="2:8" x14ac:dyDescent="0.25">
      <c r="B22">
        <f t="shared" si="0"/>
        <v>18</v>
      </c>
      <c r="C22" s="2">
        <f>40.56 + 0.349 * Table1[[#This Row],[Age]] + 0.004 * Table1[[#This Row],[Age]]^2</f>
        <v>48.137999999999998</v>
      </c>
      <c r="D22" s="2">
        <f>(153.7 +  17.8  * Table1[[#This Row],[Age]] -  0.078 * Table1[[#This Row],[Age]]^2) / 1000</f>
        <v>0.448828</v>
      </c>
      <c r="E22" s="4">
        <v>0.75</v>
      </c>
      <c r="F22" s="2">
        <f>Table1[[#This Row],[MRI]]*MRME</f>
        <v>3.5625</v>
      </c>
      <c r="G22" s="2">
        <f>MAX(0, (0.1 * Table1[[#This Row],[BW]]^0.75 + 0.84*Table1[[#This Row],[BW]]^0.355 * Table1[[#This Row],[ADG]]^1.2) - Table1[[#This Row],[MEI]])</f>
        <v>0</v>
      </c>
      <c r="H22" s="2">
        <f>1.4362 * EXP((-4.6646 + 0.5234 * Table1[[#This Row],[MEgap]]) * EXP(-0.0361 * Table1[[#This Row],[Age]])) + 0.0025 * Table1[[#This Row],[Age]] * Table1[[#This Row],[MEgap]]</f>
        <v>0.12572968053803962</v>
      </c>
    </row>
    <row r="23" spans="2:8" x14ac:dyDescent="0.25">
      <c r="B23">
        <f t="shared" si="0"/>
        <v>19</v>
      </c>
      <c r="C23" s="2">
        <f>40.56 + 0.349 * Table1[[#This Row],[Age]] + 0.004 * Table1[[#This Row],[Age]]^2</f>
        <v>48.635000000000005</v>
      </c>
      <c r="D23" s="2">
        <f>(153.7 +  17.8  * Table1[[#This Row],[Age]] -  0.078 * Table1[[#This Row],[Age]]^2) / 1000</f>
        <v>0.46374199999999999</v>
      </c>
      <c r="E23" s="4">
        <v>0.75</v>
      </c>
      <c r="F23" s="2">
        <f>Table1[[#This Row],[MRI]]*MRME</f>
        <v>3.5625</v>
      </c>
      <c r="G23" s="2">
        <f>MAX(0, (0.1 * Table1[[#This Row],[BW]]^0.75 + 0.84*Table1[[#This Row],[BW]]^0.355 * Table1[[#This Row],[ADG]]^1.2) - Table1[[#This Row],[MEI]])</f>
        <v>0</v>
      </c>
      <c r="H23" s="2">
        <f>1.4362 * EXP((-4.6646 + 0.5234 * Table1[[#This Row],[MEgap]]) * EXP(-0.0361 * Table1[[#This Row],[Age]])) + 0.0025 * Table1[[#This Row],[Age]] * Table1[[#This Row],[MEgap]]</f>
        <v>0.13707003781646696</v>
      </c>
    </row>
    <row r="24" spans="2:8" x14ac:dyDescent="0.25">
      <c r="B24">
        <f t="shared" si="0"/>
        <v>20</v>
      </c>
      <c r="C24" s="2">
        <f>40.56 + 0.349 * Table1[[#This Row],[Age]] + 0.004 * Table1[[#This Row],[Age]]^2</f>
        <v>49.14</v>
      </c>
      <c r="D24" s="2">
        <f>(153.7 +  17.8  * Table1[[#This Row],[Age]] -  0.078 * Table1[[#This Row],[Age]]^2) / 1000</f>
        <v>0.47849999999999998</v>
      </c>
      <c r="E24" s="4">
        <v>0.75</v>
      </c>
      <c r="F24" s="2">
        <f>Table1[[#This Row],[MRI]]*MRME</f>
        <v>3.5625</v>
      </c>
      <c r="G24" s="2">
        <f>MAX(0, (0.1 * Table1[[#This Row],[BW]]^0.75 + 0.84*Table1[[#This Row],[BW]]^0.355 * Table1[[#This Row],[ADG]]^1.2) - Table1[[#This Row],[MEI]])</f>
        <v>0</v>
      </c>
      <c r="H24" s="2">
        <f>1.4362 * EXP((-4.6646 + 0.5234 * Table1[[#This Row],[MEgap]]) * EXP(-0.0361 * Table1[[#This Row],[Age]])) + 0.0025 * Table1[[#This Row],[Age]] * Table1[[#This Row],[MEgap]]</f>
        <v>0.14897640142265084</v>
      </c>
    </row>
    <row r="25" spans="2:8" x14ac:dyDescent="0.25">
      <c r="B25">
        <f t="shared" si="0"/>
        <v>21</v>
      </c>
      <c r="C25" s="2">
        <f>40.56 + 0.349 * Table1[[#This Row],[Age]] + 0.004 * Table1[[#This Row],[Age]]^2</f>
        <v>49.653000000000006</v>
      </c>
      <c r="D25" s="2">
        <f>(153.7 +  17.8  * Table1[[#This Row],[Age]] -  0.078 * Table1[[#This Row],[Age]]^2) / 1000</f>
        <v>0.49310199999999998</v>
      </c>
      <c r="E25" s="4">
        <v>0.75</v>
      </c>
      <c r="F25" s="2">
        <f>Table1[[#This Row],[MRI]]*MRME</f>
        <v>3.5625</v>
      </c>
      <c r="G25" s="2">
        <f>MAX(0, (0.1 * Table1[[#This Row],[BW]]^0.75 + 0.84*Table1[[#This Row],[BW]]^0.355 * Table1[[#This Row],[ADG]]^1.2) - Table1[[#This Row],[MEI]])</f>
        <v>0</v>
      </c>
      <c r="H25" s="2">
        <f>1.4362 * EXP((-4.6646 + 0.5234 * Table1[[#This Row],[MEgap]]) * EXP(-0.0361 * Table1[[#This Row],[Age]])) + 0.0025 * Table1[[#This Row],[Age]] * Table1[[#This Row],[MEgap]]</f>
        <v>0.16143949915425282</v>
      </c>
    </row>
    <row r="26" spans="2:8" x14ac:dyDescent="0.25">
      <c r="B26">
        <f t="shared" si="0"/>
        <v>22</v>
      </c>
      <c r="C26" s="2">
        <f>40.56 + 0.349 * Table1[[#This Row],[Age]] + 0.004 * Table1[[#This Row],[Age]]^2</f>
        <v>50.173999999999999</v>
      </c>
      <c r="D26" s="2">
        <f>(153.7 +  17.8  * Table1[[#This Row],[Age]] -  0.078 * Table1[[#This Row],[Age]]^2) / 1000</f>
        <v>0.507548</v>
      </c>
      <c r="E26" s="4">
        <v>0.75</v>
      </c>
      <c r="F26" s="2">
        <f>Table1[[#This Row],[MRI]]*MRME</f>
        <v>3.5625</v>
      </c>
      <c r="G26" s="2">
        <f>MAX(0, (0.1 * Table1[[#This Row],[BW]]^0.75 + 0.84*Table1[[#This Row],[BW]]^0.355 * Table1[[#This Row],[ADG]]^1.2) - Table1[[#This Row],[MEI]])</f>
        <v>0</v>
      </c>
      <c r="H26" s="2">
        <f>1.4362 * EXP((-4.6646 + 0.5234 * Table1[[#This Row],[MEgap]]) * EXP(-0.0361 * Table1[[#This Row],[Age]])) + 0.0025 * Table1[[#This Row],[Age]] * Table1[[#This Row],[MEgap]]</f>
        <v>0.17444759063854973</v>
      </c>
    </row>
    <row r="27" spans="2:8" x14ac:dyDescent="0.25">
      <c r="B27">
        <f t="shared" si="0"/>
        <v>23</v>
      </c>
      <c r="C27" s="2">
        <f>40.56 + 0.349 * Table1[[#This Row],[Age]] + 0.004 * Table1[[#This Row],[Age]]^2</f>
        <v>50.703000000000003</v>
      </c>
      <c r="D27" s="2">
        <f>(153.7 +  17.8  * Table1[[#This Row],[Age]] -  0.078 * Table1[[#This Row],[Age]]^2) / 1000</f>
        <v>0.52183799999999991</v>
      </c>
      <c r="E27" s="4">
        <v>0.75</v>
      </c>
      <c r="F27" s="2">
        <f>Table1[[#This Row],[MRI]]*MRME</f>
        <v>3.5625</v>
      </c>
      <c r="G27" s="2">
        <f>MAX(0, (0.1 * Table1[[#This Row],[BW]]^0.75 + 0.84*Table1[[#This Row],[BW]]^0.355 * Table1[[#This Row],[ADG]]^1.2) - Table1[[#This Row],[MEI]])</f>
        <v>0</v>
      </c>
      <c r="H27" s="2">
        <f>1.4362 * EXP((-4.6646 + 0.5234 * Table1[[#This Row],[MEgap]]) * EXP(-0.0361 * Table1[[#This Row],[Age]])) + 0.0025 * Table1[[#This Row],[Age]] * Table1[[#This Row],[MEgap]]</f>
        <v>0.18798658837049553</v>
      </c>
    </row>
    <row r="28" spans="2:8" x14ac:dyDescent="0.25">
      <c r="B28">
        <f t="shared" si="0"/>
        <v>24</v>
      </c>
      <c r="C28" s="2">
        <f>40.56 + 0.349 * Table1[[#This Row],[Age]] + 0.004 * Table1[[#This Row],[Age]]^2</f>
        <v>51.24</v>
      </c>
      <c r="D28" s="2">
        <f>(153.7 +  17.8  * Table1[[#This Row],[Age]] -  0.078 * Table1[[#This Row],[Age]]^2) / 1000</f>
        <v>0.53597200000000011</v>
      </c>
      <c r="E28" s="4">
        <v>0.75</v>
      </c>
      <c r="F28" s="2">
        <f>Table1[[#This Row],[MRI]]*MRME</f>
        <v>3.5625</v>
      </c>
      <c r="G28" s="2">
        <f>MAX(0, (0.1 * Table1[[#This Row],[BW]]^0.75 + 0.84*Table1[[#This Row],[BW]]^0.355 * Table1[[#This Row],[ADG]]^1.2) - Table1[[#This Row],[MEI]])</f>
        <v>0</v>
      </c>
      <c r="H28" s="2">
        <f>1.4362 * EXP((-4.6646 + 0.5234 * Table1[[#This Row],[MEgap]]) * EXP(-0.0361 * Table1[[#This Row],[Age]])) + 0.0025 * Table1[[#This Row],[Age]] * Table1[[#This Row],[MEgap]]</f>
        <v>0.2020401967332883</v>
      </c>
    </row>
    <row r="29" spans="2:8" x14ac:dyDescent="0.25">
      <c r="B29">
        <f t="shared" si="0"/>
        <v>25</v>
      </c>
      <c r="C29" s="2">
        <f>40.56 + 0.349 * Table1[[#This Row],[Age]] + 0.004 * Table1[[#This Row],[Age]]^2</f>
        <v>51.785000000000004</v>
      </c>
      <c r="D29" s="2">
        <f>(153.7 +  17.8  * Table1[[#This Row],[Age]] -  0.078 * Table1[[#This Row],[Age]]^2) / 1000</f>
        <v>0.54995000000000005</v>
      </c>
      <c r="E29" s="4">
        <v>0.75</v>
      </c>
      <c r="F29" s="2">
        <f>Table1[[#This Row],[MRI]]*MRME</f>
        <v>3.5625</v>
      </c>
      <c r="G29" s="2">
        <f>MAX(0, (0.1 * Table1[[#This Row],[BW]]^0.75 + 0.84*Table1[[#This Row],[BW]]^0.355 * Table1[[#This Row],[ADG]]^1.2) - Table1[[#This Row],[MEI]])</f>
        <v>3.2140671497815632E-2</v>
      </c>
      <c r="H29" s="2">
        <f>1.4362 * EXP((-4.6646 + 0.5234 * Table1[[#This Row],[MEgap]]) * EXP(-0.0361 * Table1[[#This Row],[Age]])) + 0.0025 * Table1[[#This Row],[Age]] * Table1[[#This Row],[MEgap]]</f>
        <v>0.22008157683548205</v>
      </c>
    </row>
    <row r="30" spans="2:8" x14ac:dyDescent="0.25">
      <c r="B30">
        <f t="shared" si="0"/>
        <v>26</v>
      </c>
      <c r="C30" s="2">
        <f>40.56 + 0.349 * Table1[[#This Row],[Age]] + 0.004 * Table1[[#This Row],[Age]]^2</f>
        <v>52.338000000000001</v>
      </c>
      <c r="D30" s="2">
        <f>(153.7 +  17.8  * Table1[[#This Row],[Age]] -  0.078 * Table1[[#This Row],[Age]]^2) / 1000</f>
        <v>0.56377200000000005</v>
      </c>
      <c r="E30" s="4">
        <v>0.75</v>
      </c>
      <c r="F30" s="2">
        <f>Table1[[#This Row],[MRI]]*MRME</f>
        <v>3.5625</v>
      </c>
      <c r="G30" s="2">
        <f>MAX(0, (0.1 * Table1[[#This Row],[BW]]^0.75 + 0.84*Table1[[#This Row],[BW]]^0.355 * Table1[[#This Row],[ADG]]^1.2) - Table1[[#This Row],[MEI]])</f>
        <v>0.10437629714197527</v>
      </c>
      <c r="H30" s="2">
        <f>1.4362 * EXP((-4.6646 + 0.5234 * Table1[[#This Row],[MEgap]]) * EXP(-0.0361 * Table1[[#This Row],[Age]])) + 0.0025 * Table1[[#This Row],[Age]] * Table1[[#This Row],[MEgap]]</f>
        <v>0.24340334486752352</v>
      </c>
    </row>
    <row r="31" spans="2:8" x14ac:dyDescent="0.25">
      <c r="B31">
        <f t="shared" si="0"/>
        <v>27</v>
      </c>
      <c r="C31" s="2">
        <f>40.56 + 0.349 * Table1[[#This Row],[Age]] + 0.004 * Table1[[#This Row],[Age]]^2</f>
        <v>52.899000000000001</v>
      </c>
      <c r="D31" s="2">
        <f>(153.7 +  17.8  * Table1[[#This Row],[Age]] -  0.078 * Table1[[#This Row],[Age]]^2) / 1000</f>
        <v>0.57743800000000001</v>
      </c>
      <c r="E31" s="4">
        <v>0.75</v>
      </c>
      <c r="F31" s="2">
        <f>Table1[[#This Row],[MRI]]*MRME</f>
        <v>3.5625</v>
      </c>
      <c r="G31" s="2">
        <f>MAX(0, (0.1 * Table1[[#This Row],[BW]]^0.75 + 0.84*Table1[[#This Row],[BW]]^0.355 * Table1[[#This Row],[ADG]]^1.2) - Table1[[#This Row],[MEI]])</f>
        <v>0.17689689526949781</v>
      </c>
      <c r="H31" s="2">
        <f>1.4362 * EXP((-4.6646 + 0.5234 * Table1[[#This Row],[MEgap]]) * EXP(-0.0361 * Table1[[#This Row],[Age]])) + 0.0025 * Table1[[#This Row],[Age]] * Table1[[#This Row],[MEgap]]</f>
        <v>0.26782104349952968</v>
      </c>
    </row>
    <row r="32" spans="2:8" x14ac:dyDescent="0.25">
      <c r="B32">
        <f t="shared" si="0"/>
        <v>28</v>
      </c>
      <c r="C32" s="2">
        <f>40.56 + 0.349 * Table1[[#This Row],[Age]] + 0.004 * Table1[[#This Row],[Age]]^2</f>
        <v>53.468000000000004</v>
      </c>
      <c r="D32" s="2">
        <f>(153.7 +  17.8  * Table1[[#This Row],[Age]] -  0.078 * Table1[[#This Row],[Age]]^2) / 1000</f>
        <v>0.59094800000000003</v>
      </c>
      <c r="E32" s="4">
        <v>0.75</v>
      </c>
      <c r="F32" s="2">
        <f>Table1[[#This Row],[MRI]]*MRME</f>
        <v>3.5625</v>
      </c>
      <c r="G32" s="2">
        <f>MAX(0, (0.1 * Table1[[#This Row],[BW]]^0.75 + 0.84*Table1[[#This Row],[BW]]^0.355 * Table1[[#This Row],[ADG]]^1.2) - Table1[[#This Row],[MEI]])</f>
        <v>0.24968765772154544</v>
      </c>
      <c r="H32" s="2">
        <f>1.4362 * EXP((-4.6646 + 0.5234 * Table1[[#This Row],[MEgap]]) * EXP(-0.0361 * Table1[[#This Row],[Age]])) + 0.0025 * Table1[[#This Row],[Age]] * Table1[[#This Row],[MEgap]]</f>
        <v>0.29329558115469417</v>
      </c>
    </row>
    <row r="33" spans="2:8" x14ac:dyDescent="0.25">
      <c r="B33">
        <f t="shared" si="0"/>
        <v>29</v>
      </c>
      <c r="C33" s="2">
        <f>40.56 + 0.349 * Table1[[#This Row],[Age]] + 0.004 * Table1[[#This Row],[Age]]^2</f>
        <v>54.044999999999995</v>
      </c>
      <c r="D33" s="2">
        <f>(153.7 +  17.8  * Table1[[#This Row],[Age]] -  0.078 * Table1[[#This Row],[Age]]^2) / 1000</f>
        <v>0.60430200000000012</v>
      </c>
      <c r="E33" s="4">
        <v>0.75</v>
      </c>
      <c r="F33" s="2">
        <f>Table1[[#This Row],[MRI]]*MRME</f>
        <v>3.5625</v>
      </c>
      <c r="G33" s="2">
        <f>MAX(0, (0.1 * Table1[[#This Row],[BW]]^0.75 + 0.84*Table1[[#This Row],[BW]]^0.355 * Table1[[#This Row],[ADG]]^1.2) - Table1[[#This Row],[MEI]])</f>
        <v>0.32273401463586993</v>
      </c>
      <c r="H33" s="2">
        <f>1.4362 * EXP((-4.6646 + 0.5234 * Table1[[#This Row],[MEgap]]) * EXP(-0.0361 * Table1[[#This Row],[Age]])) + 0.0025 * Table1[[#This Row],[Age]] * Table1[[#This Row],[MEgap]]</f>
        <v>0.31978431911383509</v>
      </c>
    </row>
    <row r="34" spans="2:8" x14ac:dyDescent="0.25">
      <c r="B34">
        <f t="shared" si="0"/>
        <v>30</v>
      </c>
      <c r="C34" s="2">
        <f>40.56 + 0.349 * Table1[[#This Row],[Age]] + 0.004 * Table1[[#This Row],[Age]]^2</f>
        <v>54.63</v>
      </c>
      <c r="D34" s="2">
        <f>(153.7 +  17.8  * Table1[[#This Row],[Age]] -  0.078 * Table1[[#This Row],[Age]]^2) / 1000</f>
        <v>0.61750000000000005</v>
      </c>
      <c r="E34" s="4">
        <v>0.75</v>
      </c>
      <c r="F34" s="2">
        <f>Table1[[#This Row],[MRI]]*MRME</f>
        <v>3.5625</v>
      </c>
      <c r="G34" s="2">
        <f>MAX(0, (0.1 * Table1[[#This Row],[BW]]^0.75 + 0.84*Table1[[#This Row],[BW]]^0.355 * Table1[[#This Row],[ADG]]^1.2) - Table1[[#This Row],[MEI]])</f>
        <v>0.39602160616931759</v>
      </c>
      <c r="H34" s="2">
        <f>1.4362 * EXP((-4.6646 + 0.5234 * Table1[[#This Row],[MEgap]]) * EXP(-0.0361 * Table1[[#This Row],[Age]])) + 0.0025 * Table1[[#This Row],[Age]] * Table1[[#This Row],[MEgap]]</f>
        <v>0.34724154738696944</v>
      </c>
    </row>
    <row r="35" spans="2:8" x14ac:dyDescent="0.25">
      <c r="B35">
        <f t="shared" si="0"/>
        <v>31</v>
      </c>
      <c r="C35" s="2">
        <f>40.56 + 0.349 * Table1[[#This Row],[Age]] + 0.004 * Table1[[#This Row],[Age]]^2</f>
        <v>55.223000000000006</v>
      </c>
      <c r="D35" s="2">
        <f>(153.7 +  17.8  * Table1[[#This Row],[Age]] -  0.078 * Table1[[#This Row],[Age]]^2) / 1000</f>
        <v>0.63054200000000005</v>
      </c>
      <c r="E35" s="4">
        <v>0.75</v>
      </c>
      <c r="F35" s="2">
        <f>Table1[[#This Row],[MRI]]*MRME</f>
        <v>3.5625</v>
      </c>
      <c r="G35" s="2">
        <f>MAX(0, (0.1 * Table1[[#This Row],[BW]]^0.75 + 0.84*Table1[[#This Row],[BW]]^0.355 * Table1[[#This Row],[ADG]]^1.2) - Table1[[#This Row],[MEI]])</f>
        <v>0.46953625756906447</v>
      </c>
      <c r="H35" s="2">
        <f>1.4362 * EXP((-4.6646 + 0.5234 * Table1[[#This Row],[MEgap]]) * EXP(-0.0361 * Table1[[#This Row],[Age]])) + 0.0025 * Table1[[#This Row],[Age]] * Table1[[#This Row],[MEgap]]</f>
        <v>0.37561897100901864</v>
      </c>
    </row>
    <row r="36" spans="2:8" x14ac:dyDescent="0.25">
      <c r="B36">
        <f t="shared" si="0"/>
        <v>32</v>
      </c>
      <c r="C36" s="2">
        <f>40.56 + 0.349 * Table1[[#This Row],[Age]] + 0.004 * Table1[[#This Row],[Age]]^2</f>
        <v>55.823999999999998</v>
      </c>
      <c r="D36" s="2">
        <f>(153.7 +  17.8  * Table1[[#This Row],[Age]] -  0.078 * Table1[[#This Row],[Age]]^2) / 1000</f>
        <v>0.643428</v>
      </c>
      <c r="E36" s="4">
        <v>0.75</v>
      </c>
      <c r="F36" s="2">
        <f>Table1[[#This Row],[MRI]]*MRME</f>
        <v>3.5625</v>
      </c>
      <c r="G36" s="2">
        <f>MAX(0, (0.1 * Table1[[#This Row],[BW]]^0.75 + 0.84*Table1[[#This Row],[BW]]^0.355 * Table1[[#This Row],[ADG]]^1.2) - Table1[[#This Row],[MEI]])</f>
        <v>0.54326395717680676</v>
      </c>
      <c r="H36" s="2">
        <f>1.4362 * EXP((-4.6646 + 0.5234 * Table1[[#This Row],[MEgap]]) * EXP(-0.0361 * Table1[[#This Row],[Age]])) + 0.0025 * Table1[[#This Row],[Age]] * Table1[[#This Row],[MEgap]]</f>
        <v>0.40486619860507739</v>
      </c>
    </row>
    <row r="37" spans="2:8" x14ac:dyDescent="0.25">
      <c r="B37">
        <f>+B36+1</f>
        <v>33</v>
      </c>
      <c r="C37" s="2">
        <f>40.56 + 0.349 * Table1[[#This Row],[Age]] + 0.004 * Table1[[#This Row],[Age]]^2</f>
        <v>56.433</v>
      </c>
      <c r="D37" s="2">
        <f>(153.7 +  17.8  * Table1[[#This Row],[Age]] -  0.078 * Table1[[#This Row],[Age]]^2) / 1000</f>
        <v>0.65615799999999991</v>
      </c>
      <c r="E37" s="4">
        <v>0.75</v>
      </c>
      <c r="F37" s="2">
        <f>Table1[[#This Row],[MRI]]*MRME</f>
        <v>3.5625</v>
      </c>
      <c r="G37" s="2">
        <f>MAX(0, (0.1 * Table1[[#This Row],[BW]]^0.75 + 0.84*Table1[[#This Row],[BW]]^0.355 * Table1[[#This Row],[ADG]]^1.2) - Table1[[#This Row],[MEI]])</f>
        <v>0.61719083700904065</v>
      </c>
      <c r="H37" s="2">
        <f>1.4362 * EXP((-4.6646 + 0.5234 * Table1[[#This Row],[MEgap]]) * EXP(-0.0361 * Table1[[#This Row],[Age]])) + 0.0025 * Table1[[#This Row],[Age]] * Table1[[#This Row],[MEgap]]</f>
        <v>0.43493122576817222</v>
      </c>
    </row>
    <row r="38" spans="2:8" x14ac:dyDescent="0.25">
      <c r="B38">
        <f t="shared" si="0"/>
        <v>34</v>
      </c>
      <c r="C38" s="2">
        <f>40.56 + 0.349 * Table1[[#This Row],[Age]] + 0.004 * Table1[[#This Row],[Age]]^2</f>
        <v>57.050000000000004</v>
      </c>
      <c r="D38" s="2">
        <f>(153.7 +  17.8  * Table1[[#This Row],[Age]] -  0.078 * Table1[[#This Row],[Age]]^2) / 1000</f>
        <v>0.6687320000000001</v>
      </c>
      <c r="E38" s="4">
        <v>0.75</v>
      </c>
      <c r="F38" s="2">
        <f>Table1[[#This Row],[MRI]]*MRME</f>
        <v>3.5625</v>
      </c>
      <c r="G38" s="2">
        <f>MAX(0, (0.1 * Table1[[#This Row],[BW]]^0.75 + 0.84*Table1[[#This Row],[BW]]^0.355 * Table1[[#This Row],[ADG]]^1.2) - Table1[[#This Row],[MEI]])</f>
        <v>0.69130315560597655</v>
      </c>
      <c r="H38" s="2">
        <f>1.4362 * EXP((-4.6646 + 0.5234 * Table1[[#This Row],[MEgap]]) * EXP(-0.0361 * Table1[[#This Row],[Age]])) + 0.0025 * Table1[[#This Row],[Age]] * Table1[[#This Row],[MEgap]]</f>
        <v>0.46576090658259572</v>
      </c>
    </row>
    <row r="39" spans="2:8" x14ac:dyDescent="0.25">
      <c r="B39">
        <f t="shared" si="0"/>
        <v>35</v>
      </c>
      <c r="C39" s="2">
        <f>40.56 + 0.349 * Table1[[#This Row],[Age]] + 0.004 * Table1[[#This Row],[Age]]^2</f>
        <v>57.675000000000004</v>
      </c>
      <c r="D39" s="2">
        <f>(153.7 +  17.8  * Table1[[#This Row],[Age]] -  0.078 * Table1[[#This Row],[Age]]^2) / 1000</f>
        <v>0.68115000000000014</v>
      </c>
      <c r="E39" s="4">
        <v>0.75</v>
      </c>
      <c r="F39" s="2">
        <f>Table1[[#This Row],[MRI]]*MRME</f>
        <v>3.5625</v>
      </c>
      <c r="G39" s="2">
        <f>MAX(0, (0.1 * Table1[[#This Row],[BW]]^0.75 + 0.84*Table1[[#This Row],[BW]]^0.355 * Table1[[#This Row],[ADG]]^1.2) - Table1[[#This Row],[MEI]])</f>
        <v>0.76558728288309119</v>
      </c>
      <c r="H39" s="2">
        <f>1.4362 * EXP((-4.6646 + 0.5234 * Table1[[#This Row],[MEgap]]) * EXP(-0.0361 * Table1[[#This Row],[Age]])) + 0.0025 * Table1[[#This Row],[Age]] * Table1[[#This Row],[MEgap]]</f>
        <v>0.49730140747574542</v>
      </c>
    </row>
    <row r="40" spans="2:8" x14ac:dyDescent="0.25">
      <c r="B40">
        <f t="shared" si="0"/>
        <v>36</v>
      </c>
      <c r="C40" s="2">
        <f>40.56 + 0.349 * Table1[[#This Row],[Age]] + 0.004 * Table1[[#This Row],[Age]]^2</f>
        <v>58.308</v>
      </c>
      <c r="D40" s="2">
        <f>(153.7 +  17.8  * Table1[[#This Row],[Age]] -  0.078 * Table1[[#This Row],[Age]]^2) / 1000</f>
        <v>0.69341200000000003</v>
      </c>
      <c r="E40" s="5">
        <v>0.4</v>
      </c>
      <c r="F40" s="2">
        <f>Table1[[#This Row],[MRI]]*MRME</f>
        <v>1.9000000000000001</v>
      </c>
      <c r="G40" s="2">
        <f>MAX(0, (0.1 * Table1[[#This Row],[BW]]^0.75 + 0.84*Table1[[#This Row],[BW]]^0.355 * Table1[[#This Row],[ADG]]^1.2) - Table1[[#This Row],[MEI]])</f>
        <v>2.5025296867544711</v>
      </c>
      <c r="H40" s="2">
        <f>1.4362 * EXP((-4.6646 + 0.5234 * Table1[[#This Row],[MEgap]]) * EXP(-0.0361 * Table1[[#This Row],[Age]])) + 0.0025 * Table1[[#This Row],[Age]] * Table1[[#This Row],[MEgap]]</f>
        <v>0.80065164923970211</v>
      </c>
    </row>
    <row r="41" spans="2:8" x14ac:dyDescent="0.25">
      <c r="B41">
        <f t="shared" si="0"/>
        <v>37</v>
      </c>
      <c r="C41" s="2">
        <f>40.56 + 0.349 * Table1[[#This Row],[Age]] + 0.004 * Table1[[#This Row],[Age]]^2</f>
        <v>58.948999999999998</v>
      </c>
      <c r="D41" s="2">
        <f>(153.7 +  17.8  * Table1[[#This Row],[Age]] -  0.078 * Table1[[#This Row],[Age]]^2) / 1000</f>
        <v>0.70551799999999987</v>
      </c>
      <c r="E41" s="5">
        <v>0.4</v>
      </c>
      <c r="F41" s="2">
        <f>Table1[[#This Row],[MRI]]*MRME</f>
        <v>1.9000000000000001</v>
      </c>
      <c r="G41" s="2">
        <f>MAX(0, (0.1 * Table1[[#This Row],[BW]]^0.75 + 0.84*Table1[[#This Row],[BW]]^0.355 * Table1[[#This Row],[ADG]]^1.2) - Table1[[#This Row],[MEI]])</f>
        <v>2.5771169213268985</v>
      </c>
      <c r="H41" s="2">
        <f>1.4362 * EXP((-4.6646 + 0.5234 * Table1[[#This Row],[MEgap]]) * EXP(-0.0361 * Table1[[#This Row],[Age]])) + 0.0025 * Table1[[#This Row],[Age]] * Table1[[#This Row],[MEgap]]</f>
        <v>0.83890772882866682</v>
      </c>
    </row>
    <row r="42" spans="2:8" x14ac:dyDescent="0.25">
      <c r="B42">
        <f t="shared" si="0"/>
        <v>38</v>
      </c>
      <c r="C42" s="2">
        <f>40.56 + 0.349 * Table1[[#This Row],[Age]] + 0.004 * Table1[[#This Row],[Age]]^2</f>
        <v>59.597999999999999</v>
      </c>
      <c r="D42" s="2">
        <f>(153.7 +  17.8  * Table1[[#This Row],[Age]] -  0.078 * Table1[[#This Row],[Age]]^2) / 1000</f>
        <v>0.71746799999999988</v>
      </c>
      <c r="E42" s="5">
        <v>0.4</v>
      </c>
      <c r="F42" s="2">
        <f>Table1[[#This Row],[MRI]]*MRME</f>
        <v>1.9000000000000001</v>
      </c>
      <c r="G42" s="2">
        <f>MAX(0, (0.1 * Table1[[#This Row],[BW]]^0.75 + 0.84*Table1[[#This Row],[BW]]^0.355 * Table1[[#This Row],[ADG]]^1.2) - Table1[[#This Row],[MEI]])</f>
        <v>2.6518356164889809</v>
      </c>
      <c r="H42" s="2">
        <f>1.4362 * EXP((-4.6646 + 0.5234 * Table1[[#This Row],[MEgap]]) * EXP(-0.0361 * Table1[[#This Row],[Age]])) + 0.0025 * Table1[[#This Row],[Age]] * Table1[[#This Row],[MEgap]]</f>
        <v>0.87747927368559064</v>
      </c>
    </row>
    <row r="43" spans="2:8" x14ac:dyDescent="0.25">
      <c r="B43">
        <f t="shared" si="0"/>
        <v>39</v>
      </c>
      <c r="C43" s="2">
        <f>40.56 + 0.349 * Table1[[#This Row],[Age]] + 0.004 * Table1[[#This Row],[Age]]^2</f>
        <v>60.255000000000003</v>
      </c>
      <c r="D43" s="2">
        <f>(153.7 +  17.8  * Table1[[#This Row],[Age]] -  0.078 * Table1[[#This Row],[Age]]^2) / 1000</f>
        <v>0.72926200000000008</v>
      </c>
      <c r="E43" s="5">
        <v>0.4</v>
      </c>
      <c r="F43" s="2">
        <f>Table1[[#This Row],[MRI]]*MRME</f>
        <v>1.9000000000000001</v>
      </c>
      <c r="G43" s="2">
        <f>MAX(0, (0.1 * Table1[[#This Row],[BW]]^0.75 + 0.84*Table1[[#This Row],[BW]]^0.355 * Table1[[#This Row],[ADG]]^1.2) - Table1[[#This Row],[MEI]])</f>
        <v>2.7266724687414605</v>
      </c>
      <c r="H43" s="2">
        <f>1.4362 * EXP((-4.6646 + 0.5234 * Table1[[#This Row],[MEgap]]) * EXP(-0.0361 * Table1[[#This Row],[Age]])) + 0.0025 * Table1[[#This Row],[Age]] * Table1[[#This Row],[MEgap]]</f>
        <v>0.91631745746268667</v>
      </c>
    </row>
    <row r="44" spans="2:8" x14ac:dyDescent="0.25">
      <c r="B44">
        <f t="shared" si="0"/>
        <v>40</v>
      </c>
      <c r="C44" s="2">
        <f>40.56 + 0.349 * Table1[[#This Row],[Age]] + 0.004 * Table1[[#This Row],[Age]]^2</f>
        <v>60.92</v>
      </c>
      <c r="D44" s="2">
        <f>(153.7 +  17.8  * Table1[[#This Row],[Age]] -  0.078 * Table1[[#This Row],[Age]]^2) / 1000</f>
        <v>0.74090000000000011</v>
      </c>
      <c r="E44" s="5">
        <v>0.4</v>
      </c>
      <c r="F44" s="2">
        <f>Table1[[#This Row],[MRI]]*MRME</f>
        <v>1.9000000000000001</v>
      </c>
      <c r="G44" s="2">
        <f>MAX(0, (0.1 * Table1[[#This Row],[BW]]^0.75 + 0.84*Table1[[#This Row],[BW]]^0.355 * Table1[[#This Row],[ADG]]^1.2) - Table1[[#This Row],[MEI]])</f>
        <v>2.8016142331334439</v>
      </c>
      <c r="H44" s="2">
        <f>1.4362 * EXP((-4.6646 + 0.5234 * Table1[[#This Row],[MEgap]]) * EXP(-0.0361 * Table1[[#This Row],[Age]])) + 0.0025 * Table1[[#This Row],[Age]] * Table1[[#This Row],[MEgap]]</f>
        <v>0.95537583542824334</v>
      </c>
    </row>
    <row r="45" spans="2:8" x14ac:dyDescent="0.25">
      <c r="B45">
        <f t="shared" si="0"/>
        <v>41</v>
      </c>
      <c r="C45" s="2">
        <f>40.56 + 0.349 * Table1[[#This Row],[Age]] + 0.004 * Table1[[#This Row],[Age]]^2</f>
        <v>61.593000000000004</v>
      </c>
      <c r="D45" s="2">
        <f>(153.7 +  17.8  * Table1[[#This Row],[Age]] -  0.078 * Table1[[#This Row],[Age]]^2) / 1000</f>
        <v>0.75238200000000011</v>
      </c>
      <c r="E45" s="5">
        <v>0.4</v>
      </c>
      <c r="F45" s="2">
        <f>Table1[[#This Row],[MRI]]*MRME</f>
        <v>1.9000000000000001</v>
      </c>
      <c r="G45" s="2">
        <f>MAX(0, (0.1 * Table1[[#This Row],[BW]]^0.75 + 0.84*Table1[[#This Row],[BW]]^0.355 * Table1[[#This Row],[ADG]]^1.2) - Table1[[#This Row],[MEI]])</f>
        <v>2.8766477161854151</v>
      </c>
      <c r="H45" s="2">
        <f>1.4362 * EXP((-4.6646 + 0.5234 * Table1[[#This Row],[MEgap]]) * EXP(-0.0361 * Table1[[#This Row],[Age]])) + 0.0025 * Table1[[#This Row],[Age]] * Table1[[#This Row],[MEgap]]</f>
        <v>0.99461048652950146</v>
      </c>
    </row>
    <row r="46" spans="2:8" x14ac:dyDescent="0.25">
      <c r="B46">
        <f t="shared" si="0"/>
        <v>42</v>
      </c>
      <c r="C46" s="2">
        <f>40.56 + 0.349 * Table1[[#This Row],[Age]] + 0.004 * Table1[[#This Row],[Age]]^2</f>
        <v>62.274000000000001</v>
      </c>
      <c r="D46" s="2">
        <f>(153.7 +  17.8  * Table1[[#This Row],[Age]] -  0.078 * Table1[[#This Row],[Age]]^2) / 1000</f>
        <v>0.76370799999999994</v>
      </c>
      <c r="E46" s="5">
        <v>0.4</v>
      </c>
      <c r="F46" s="2">
        <f>Table1[[#This Row],[MRI]]*MRME</f>
        <v>1.9000000000000001</v>
      </c>
      <c r="G46" s="2">
        <f>MAX(0, (0.1 * Table1[[#This Row],[BW]]^0.75 + 0.84*Table1[[#This Row],[BW]]^0.355 * Table1[[#This Row],[ADG]]^1.2) - Table1[[#This Row],[MEI]])</f>
        <v>2.9517597696938571</v>
      </c>
      <c r="H46" s="2">
        <f>1.4362 * EXP((-4.6646 + 0.5234 * Table1[[#This Row],[MEgap]]) * EXP(-0.0361 * Table1[[#This Row],[Age]])) + 0.0025 * Table1[[#This Row],[Age]] * Table1[[#This Row],[MEgap]]</f>
        <v>1.0339801205663883</v>
      </c>
    </row>
    <row r="47" spans="2:8" x14ac:dyDescent="0.25">
      <c r="B47">
        <f t="shared" si="0"/>
        <v>43</v>
      </c>
      <c r="C47" s="2">
        <f>40.56 + 0.349 * Table1[[#This Row],[Age]] + 0.004 * Table1[[#This Row],[Age]]^2</f>
        <v>62.963000000000001</v>
      </c>
      <c r="D47" s="2">
        <f>(153.7 +  17.8  * Table1[[#This Row],[Age]] -  0.078 * Table1[[#This Row],[Age]]^2) / 1000</f>
        <v>0.77487799999999996</v>
      </c>
      <c r="E47" s="2">
        <v>0</v>
      </c>
      <c r="F47" s="2">
        <f>Table1[[#This Row],[MRI]]*MRME</f>
        <v>0</v>
      </c>
      <c r="G47" s="2">
        <f>MAX(0, (0.1 * Table1[[#This Row],[BW]]^0.75 + 0.84*Table1[[#This Row],[BW]]^0.355 * Table1[[#This Row],[ADG]]^1.2) - Table1[[#This Row],[MEI]])</f>
        <v>4.9269372853243425</v>
      </c>
      <c r="H47" s="2">
        <f>1.4362 * EXP((-4.6646 + 0.5234 * Table1[[#This Row],[MEgap]]) * EXP(-0.0361 * Table1[[#This Row],[Age]])) + 0.0025 * Table1[[#This Row],[Age]] * Table1[[#This Row],[MEgap]]</f>
        <v>1.4530411873429396</v>
      </c>
    </row>
    <row r="48" spans="2:8" x14ac:dyDescent="0.25">
      <c r="B48">
        <f>+B47+1</f>
        <v>44</v>
      </c>
      <c r="C48" s="2">
        <f>40.56 + 0.349 * Table1[[#This Row],[Age]] + 0.004 * Table1[[#This Row],[Age]]^2</f>
        <v>63.66</v>
      </c>
      <c r="D48" s="2">
        <f>(153.7 +  17.8  * Table1[[#This Row],[Age]] -  0.078 * Table1[[#This Row],[Age]]^2) / 1000</f>
        <v>0.78589200000000003</v>
      </c>
      <c r="E48" s="2">
        <v>0</v>
      </c>
      <c r="F48" s="2">
        <f>Table1[[#This Row],[MRI]]*MRME</f>
        <v>0</v>
      </c>
      <c r="G48" s="2">
        <f>MAX(0, (0.1 * Table1[[#This Row],[BW]]^0.75 + 0.84*Table1[[#This Row],[BW]]^0.355 * Table1[[#This Row],[ADG]]^1.2) - Table1[[#This Row],[MEI]])</f>
        <v>5.0021671899105513</v>
      </c>
      <c r="H48" s="2">
        <f>1.4362 * EXP((-4.6646 + 0.5234 * Table1[[#This Row],[MEgap]]) * EXP(-0.0361 * Table1[[#This Row],[Age]])) + 0.0025 * Table1[[#This Row],[Age]] * Table1[[#This Row],[MEgap]]</f>
        <v>1.49578292686836</v>
      </c>
    </row>
    <row r="49" spans="2:8" x14ac:dyDescent="0.25">
      <c r="B49">
        <f t="shared" si="0"/>
        <v>45</v>
      </c>
      <c r="C49" s="2">
        <f>40.56 + 0.349 * Table1[[#This Row],[Age]] + 0.004 * Table1[[#This Row],[Age]]^2</f>
        <v>64.364999999999995</v>
      </c>
      <c r="D49" s="2">
        <f>(153.7 +  17.8  * Table1[[#This Row],[Age]] -  0.078 * Table1[[#This Row],[Age]]^2) / 1000</f>
        <v>0.79674999999999996</v>
      </c>
      <c r="E49" s="2">
        <v>0</v>
      </c>
      <c r="F49" s="2">
        <f>Table1[[#This Row],[MRI]]*MRME</f>
        <v>0</v>
      </c>
      <c r="G49" s="2">
        <f>MAX(0, (0.1 * Table1[[#This Row],[BW]]^0.75 + 0.84*Table1[[#This Row],[BW]]^0.355 * Table1[[#This Row],[ADG]]^1.2) - Table1[[#This Row],[MEI]])</f>
        <v>5.0774364413857906</v>
      </c>
      <c r="H49" s="2">
        <f>1.4362 * EXP((-4.6646 + 0.5234 * Table1[[#This Row],[MEgap]]) * EXP(-0.0361 * Table1[[#This Row],[Age]])) + 0.0025 * Table1[[#This Row],[Age]] * Table1[[#This Row],[MEgap]]</f>
        <v>1.5383512378541773</v>
      </c>
    </row>
    <row r="50" spans="2:8" x14ac:dyDescent="0.25">
      <c r="B50">
        <f t="shared" si="0"/>
        <v>46</v>
      </c>
      <c r="C50" s="2">
        <f>40.56 + 0.349 * Table1[[#This Row],[Age]] + 0.004 * Table1[[#This Row],[Age]]^2</f>
        <v>65.078000000000003</v>
      </c>
      <c r="D50" s="2">
        <f>(153.7 +  17.8  * Table1[[#This Row],[Age]] -  0.078 * Table1[[#This Row],[Age]]^2) / 1000</f>
        <v>0.80745199999999995</v>
      </c>
      <c r="E50" s="2">
        <v>0</v>
      </c>
      <c r="F50" s="2">
        <f>Table1[[#This Row],[MRI]]*MRME</f>
        <v>0</v>
      </c>
      <c r="G50" s="2">
        <f>MAX(0, (0.1 * Table1[[#This Row],[BW]]^0.75 + 0.84*Table1[[#This Row],[BW]]^0.355 * Table1[[#This Row],[ADG]]^1.2) - Table1[[#This Row],[MEI]])</f>
        <v>5.1527320252816846</v>
      </c>
      <c r="H50" s="2">
        <f>1.4362 * EXP((-4.6646 + 0.5234 * Table1[[#This Row],[MEgap]]) * EXP(-0.0361 * Table1[[#This Row],[Age]])) + 0.0025 * Table1[[#This Row],[Age]] * Table1[[#This Row],[MEgap]]</f>
        <v>1.5807310220928432</v>
      </c>
    </row>
    <row r="51" spans="2:8" x14ac:dyDescent="0.25">
      <c r="B51">
        <f t="shared" si="0"/>
        <v>47</v>
      </c>
      <c r="C51" s="2">
        <f>40.56 + 0.349 * Table1[[#This Row],[Age]] + 0.004 * Table1[[#This Row],[Age]]^2</f>
        <v>65.799000000000007</v>
      </c>
      <c r="D51" s="2">
        <f>(153.7 +  17.8  * Table1[[#This Row],[Age]] -  0.078 * Table1[[#This Row],[Age]]^2) / 1000</f>
        <v>0.81799799999999989</v>
      </c>
      <c r="E51" s="2">
        <v>0</v>
      </c>
      <c r="F51" s="2">
        <f>Table1[[#This Row],[MRI]]*MRME</f>
        <v>0</v>
      </c>
      <c r="G51" s="2">
        <f>MAX(0, (0.1 * Table1[[#This Row],[BW]]^0.75 + 0.84*Table1[[#This Row],[BW]]^0.355 * Table1[[#This Row],[ADG]]^1.2) - Table1[[#This Row],[MEI]])</f>
        <v>5.2280409517357711</v>
      </c>
      <c r="H51" s="2">
        <f>1.4362 * EXP((-4.6646 + 0.5234 * Table1[[#This Row],[MEgap]]) * EXP(-0.0361 * Table1[[#This Row],[Age]])) + 0.0025 * Table1[[#This Row],[Age]] * Table1[[#This Row],[MEgap]]</f>
        <v>1.6229097797665379</v>
      </c>
    </row>
    <row r="52" spans="2:8" x14ac:dyDescent="0.25">
      <c r="B52">
        <f t="shared" si="0"/>
        <v>48</v>
      </c>
      <c r="C52" s="2">
        <f>40.56 + 0.349 * Table1[[#This Row],[Age]] + 0.004 * Table1[[#This Row],[Age]]^2</f>
        <v>66.527999999999992</v>
      </c>
      <c r="D52" s="2">
        <f>(153.7 +  17.8  * Table1[[#This Row],[Age]] -  0.078 * Table1[[#This Row],[Age]]^2) / 1000</f>
        <v>0.82838800000000012</v>
      </c>
      <c r="E52" s="2">
        <v>0</v>
      </c>
      <c r="F52" s="2">
        <f>Table1[[#This Row],[MRI]]*MRME</f>
        <v>0</v>
      </c>
      <c r="G52" s="2">
        <f>MAX(0, (0.1 * Table1[[#This Row],[BW]]^0.75 + 0.84*Table1[[#This Row],[BW]]^0.355 * Table1[[#This Row],[ADG]]^1.2) - Table1[[#This Row],[MEI]])</f>
        <v>5.3033502529559424</v>
      </c>
      <c r="H52" s="2">
        <f>1.4362 * EXP((-4.6646 + 0.5234 * Table1[[#This Row],[MEgap]]) * EXP(-0.0361 * Table1[[#This Row],[Age]])) + 0.0025 * Table1[[#This Row],[Age]] * Table1[[#This Row],[MEgap]]</f>
        <v>1.6648774640064576</v>
      </c>
    </row>
    <row r="53" spans="2:8" x14ac:dyDescent="0.25">
      <c r="B53">
        <f t="shared" si="0"/>
        <v>49</v>
      </c>
      <c r="C53" s="2">
        <f>40.56 + 0.349 * Table1[[#This Row],[Age]] + 0.004 * Table1[[#This Row],[Age]]^2</f>
        <v>67.265000000000001</v>
      </c>
      <c r="D53" s="2">
        <f>(153.7 +  17.8  * Table1[[#This Row],[Age]] -  0.078 * Table1[[#This Row],[Age]]^2) / 1000</f>
        <v>0.83862200000000009</v>
      </c>
      <c r="E53" s="2">
        <v>0</v>
      </c>
      <c r="F53" s="2">
        <f>Table1[[#This Row],[MRI]]*MRME</f>
        <v>0</v>
      </c>
      <c r="G53" s="2">
        <f>MAX(0, (0.1 * Table1[[#This Row],[BW]]^0.75 + 0.84*Table1[[#This Row],[BW]]^0.355 * Table1[[#This Row],[ADG]]^1.2) - Table1[[#This Row],[MEI]])</f>
        <v>5.3786469810951267</v>
      </c>
      <c r="H53" s="2">
        <f>1.4362 * EXP((-4.6646 + 0.5234 * Table1[[#This Row],[MEgap]]) * EXP(-0.0361 * Table1[[#This Row],[Age]])) + 0.0025 * Table1[[#This Row],[Age]] * Table1[[#This Row],[MEgap]]</f>
        <v>1.7066263301793843</v>
      </c>
    </row>
    <row r="54" spans="2:8" x14ac:dyDescent="0.25">
      <c r="B54">
        <f t="shared" si="0"/>
        <v>50</v>
      </c>
      <c r="C54" s="2">
        <f>40.56 + 0.349 * Table1[[#This Row],[Age]] + 0.004 * Table1[[#This Row],[Age]]^2</f>
        <v>68.010000000000005</v>
      </c>
      <c r="D54" s="2">
        <f>(153.7 +  17.8  * Table1[[#This Row],[Age]] -  0.078 * Table1[[#This Row],[Age]]^2) / 1000</f>
        <v>0.84870000000000001</v>
      </c>
      <c r="E54" s="2">
        <v>0</v>
      </c>
      <c r="F54" s="2">
        <f>Table1[[#This Row],[MRI]]*MRME</f>
        <v>0</v>
      </c>
      <c r="G54" s="2">
        <f>MAX(0, (0.1 * Table1[[#This Row],[BW]]^0.75 + 0.84*Table1[[#This Row],[BW]]^0.355 * Table1[[#This Row],[ADG]]^1.2) - Table1[[#This Row],[MEI]])</f>
        <v>5.4539182064945777</v>
      </c>
      <c r="H54" s="2">
        <f>1.4362 * EXP((-4.6646 + 0.5234 * Table1[[#This Row],[MEgap]]) * EXP(-0.0361 * Table1[[#This Row],[Age]])) + 0.0025 * Table1[[#This Row],[Age]] * Table1[[#This Row],[MEgap]]</f>
        <v>1.7481507818995834</v>
      </c>
    </row>
    <row r="55" spans="2:8" x14ac:dyDescent="0.25">
      <c r="B55">
        <f t="shared" si="0"/>
        <v>51</v>
      </c>
      <c r="C55" s="2">
        <f>40.56 + 0.349 * Table1[[#This Row],[Age]] + 0.004 * Table1[[#This Row],[Age]]^2</f>
        <v>68.763000000000005</v>
      </c>
      <c r="D55" s="2">
        <f>(153.7 +  17.8  * Table1[[#This Row],[Age]] -  0.078 * Table1[[#This Row],[Age]]^2) / 1000</f>
        <v>0.85862200000000011</v>
      </c>
      <c r="E55" s="2">
        <v>0</v>
      </c>
      <c r="F55" s="2">
        <f>Table1[[#This Row],[MRI]]*MRME</f>
        <v>0</v>
      </c>
      <c r="G55" s="2">
        <f>MAX(0, (0.1 * Table1[[#This Row],[BW]]^0.75 + 0.84*Table1[[#This Row],[BW]]^0.355 * Table1[[#This Row],[ADG]]^1.2) - Table1[[#This Row],[MEI]])</f>
        <v>5.52915101625823</v>
      </c>
      <c r="H55" s="2">
        <f>1.4362 * EXP((-4.6646 + 0.5234 * Table1[[#This Row],[MEgap]]) * EXP(-0.0361 * Table1[[#This Row],[Age]])) + 0.0025 * Table1[[#This Row],[Age]] * Table1[[#This Row],[MEgap]]</f>
        <v>1.7894472155516079</v>
      </c>
    </row>
    <row r="56" spans="2:8" x14ac:dyDescent="0.25">
      <c r="B56">
        <f t="shared" si="0"/>
        <v>52</v>
      </c>
      <c r="C56" s="2">
        <f>40.56 + 0.349 * Table1[[#This Row],[Age]] + 0.004 * Table1[[#This Row],[Age]]^2</f>
        <v>69.524000000000001</v>
      </c>
      <c r="D56" s="2">
        <f>(153.7 +  17.8  * Table1[[#This Row],[Age]] -  0.078 * Table1[[#This Row],[Age]]^2) / 1000</f>
        <v>0.86838799999999994</v>
      </c>
      <c r="E56" s="2">
        <v>0</v>
      </c>
      <c r="F56" s="2">
        <f>Table1[[#This Row],[MRI]]*MRME</f>
        <v>0</v>
      </c>
      <c r="G56" s="2">
        <f>MAX(0, (0.1 * Table1[[#This Row],[BW]]^0.75 + 0.84*Table1[[#This Row],[BW]]^0.355 * Table1[[#This Row],[ADG]]^1.2) - Table1[[#This Row],[MEI]])</f>
        <v>5.6043325131246569</v>
      </c>
      <c r="H56" s="2">
        <f>1.4362 * EXP((-4.6646 + 0.5234 * Table1[[#This Row],[MEgap]]) * EXP(-0.0361 * Table1[[#This Row],[Age]])) + 0.0025 * Table1[[#This Row],[Age]] * Table1[[#This Row],[MEgap]]</f>
        <v>1.8305138649019876</v>
      </c>
    </row>
    <row r="57" spans="2:8" x14ac:dyDescent="0.25">
      <c r="B57">
        <f t="shared" si="0"/>
        <v>53</v>
      </c>
      <c r="C57" s="2">
        <f>40.56 + 0.349 * Table1[[#This Row],[Age]] + 0.004 * Table1[[#This Row],[Age]]^2</f>
        <v>70.293000000000006</v>
      </c>
      <c r="D57" s="2">
        <f>(153.7 +  17.8  * Table1[[#This Row],[Age]] -  0.078 * Table1[[#This Row],[Age]]^2) / 1000</f>
        <v>0.87799800000000017</v>
      </c>
      <c r="E57" s="2">
        <v>0</v>
      </c>
      <c r="F57" s="2">
        <f>Table1[[#This Row],[MRI]]*MRME</f>
        <v>0</v>
      </c>
      <c r="G57" s="2">
        <f>MAX(0, (0.1 * Table1[[#This Row],[BW]]^0.75 + 0.84*Table1[[#This Row],[BW]]^0.355 * Table1[[#This Row],[ADG]]^1.2) - Table1[[#This Row],[MEI]])</f>
        <v>5.6794498146063308</v>
      </c>
      <c r="H57" s="2">
        <f>1.4362 * EXP((-4.6646 + 0.5234 * Table1[[#This Row],[MEgap]]) * EXP(-0.0361 * Table1[[#This Row],[Age]])) + 0.0025 * Table1[[#This Row],[Age]] * Table1[[#This Row],[MEgap]]</f>
        <v>1.8713506471775385</v>
      </c>
    </row>
    <row r="58" spans="2:8" x14ac:dyDescent="0.25">
      <c r="B58">
        <f t="shared" si="0"/>
        <v>54</v>
      </c>
      <c r="C58" s="2">
        <f>40.56 + 0.349 * Table1[[#This Row],[Age]] + 0.004 * Table1[[#This Row],[Age]]^2</f>
        <v>71.070000000000007</v>
      </c>
      <c r="D58" s="2">
        <f>(153.7 +  17.8  * Table1[[#This Row],[Age]] -  0.078 * Table1[[#This Row],[Age]]^2) / 1000</f>
        <v>0.88745200000000013</v>
      </c>
      <c r="E58" s="2">
        <v>0</v>
      </c>
      <c r="F58" s="2">
        <f>Table1[[#This Row],[MRI]]*MRME</f>
        <v>0</v>
      </c>
      <c r="G58" s="2">
        <f>MAX(0, (0.1 * Table1[[#This Row],[BW]]^0.75 + 0.84*Table1[[#This Row],[BW]]^0.355 * Table1[[#This Row],[ADG]]^1.2) - Table1[[#This Row],[MEI]])</f>
        <v>5.7544900523690696</v>
      </c>
      <c r="H58" s="2">
        <f>1.4362 * EXP((-4.6646 + 0.5234 * Table1[[#This Row],[MEgap]]) * EXP(-0.0361 * Table1[[#This Row],[Age]])) + 0.0025 * Table1[[#This Row],[Age]] * Table1[[#This Row],[MEgap]]</f>
        <v>1.9119590117974821</v>
      </c>
    </row>
    <row r="59" spans="2:8" x14ac:dyDescent="0.25">
      <c r="B59">
        <f t="shared" si="0"/>
        <v>55</v>
      </c>
      <c r="C59" s="2">
        <f>40.56 + 0.349 * Table1[[#This Row],[Age]] + 0.004 * Table1[[#This Row],[Age]]^2</f>
        <v>71.855000000000004</v>
      </c>
      <c r="D59" s="2">
        <f>(153.7 +  17.8  * Table1[[#This Row],[Age]] -  0.078 * Table1[[#This Row],[Age]]^2) / 1000</f>
        <v>0.89675000000000005</v>
      </c>
      <c r="E59" s="2">
        <v>0</v>
      </c>
      <c r="F59" s="2">
        <f>Table1[[#This Row],[MRI]]*MRME</f>
        <v>0</v>
      </c>
      <c r="G59" s="2">
        <f>MAX(0, (0.1 * Table1[[#This Row],[BW]]^0.75 + 0.84*Table1[[#This Row],[BW]]^0.355 * Table1[[#This Row],[ADG]]^1.2) - Table1[[#This Row],[MEI]])</f>
        <v>5.8294403718272036</v>
      </c>
      <c r="H59" s="2">
        <f>1.4362 * EXP((-4.6646 + 0.5234 * Table1[[#This Row],[MEgap]]) * EXP(-0.0361 * Table1[[#This Row],[Age]])) + 0.0025 * Table1[[#This Row],[Age]] * Table1[[#This Row],[MEgap]]</f>
        <v>1.9523417927671174</v>
      </c>
    </row>
    <row r="60" spans="2:8" x14ac:dyDescent="0.25">
      <c r="B60">
        <f t="shared" si="0"/>
        <v>56</v>
      </c>
      <c r="C60" s="2">
        <f>40.56 + 0.349 * Table1[[#This Row],[Age]] + 0.004 * Table1[[#This Row],[Age]]^2</f>
        <v>72.647999999999996</v>
      </c>
      <c r="D60" s="2">
        <f>(153.7 +  17.8  * Table1[[#This Row],[Age]] -  0.078 * Table1[[#This Row],[Age]]^2) / 1000</f>
        <v>0.90589200000000003</v>
      </c>
      <c r="E60" s="2">
        <v>0</v>
      </c>
      <c r="F60" s="2">
        <f>Table1[[#This Row],[MRI]]*MRME</f>
        <v>0</v>
      </c>
      <c r="G60" s="2">
        <f>MAX(0, (0.1 * Table1[[#This Row],[BW]]^0.75 + 0.84*Table1[[#This Row],[BW]]^0.355 * Table1[[#This Row],[ADG]]^1.2) - Table1[[#This Row],[MEI]])</f>
        <v>5.9042879319324033</v>
      </c>
      <c r="H60" s="2">
        <f>1.4362 * EXP((-4.6646 + 0.5234 * Table1[[#This Row],[MEgap]]) * EXP(-0.0361 * Table1[[#This Row],[Age]])) + 0.0025 * Table1[[#This Row],[Age]] * Table1[[#This Row],[MEgap]]</f>
        <v>1.9925030655736129</v>
      </c>
    </row>
    <row r="61" spans="2:8" x14ac:dyDescent="0.25">
      <c r="B61">
        <f t="shared" si="0"/>
        <v>57</v>
      </c>
      <c r="C61" s="2">
        <f>40.56 + 0.349 * Table1[[#This Row],[Age]] + 0.004 * Table1[[#This Row],[Age]]^2</f>
        <v>73.448999999999998</v>
      </c>
      <c r="D61" s="2">
        <f>(153.7 +  17.8  * Table1[[#This Row],[Age]] -  0.078 * Table1[[#This Row],[Age]]^2) / 1000</f>
        <v>0.91487799999999997</v>
      </c>
      <c r="E61" s="2">
        <v>0</v>
      </c>
      <c r="F61" s="2">
        <f>Table1[[#This Row],[MRI]]*MRME</f>
        <v>0</v>
      </c>
      <c r="G61" s="2">
        <f>MAX(0, (0.1 * Table1[[#This Row],[BW]]^0.75 + 0.84*Table1[[#This Row],[BW]]^0.355 * Table1[[#This Row],[ADG]]^1.2) - Table1[[#This Row],[MEI]])</f>
        <v>5.9790199051363215</v>
      </c>
      <c r="H61" s="2">
        <f>1.4362 * EXP((-4.6646 + 0.5234 * Table1[[#This Row],[MEgap]]) * EXP(-0.0361 * Table1[[#This Row],[Age]])) + 0.0025 * Table1[[#This Row],[Age]] * Table1[[#This Row],[MEgap]]</f>
        <v>2.0324480092702557</v>
      </c>
    </row>
    <row r="62" spans="2:8" x14ac:dyDescent="0.25">
      <c r="B62">
        <f t="shared" si="0"/>
        <v>58</v>
      </c>
      <c r="C62" s="2">
        <f>40.56 + 0.349 * Table1[[#This Row],[Age]] + 0.004 * Table1[[#This Row],[Age]]^2</f>
        <v>74.257999999999996</v>
      </c>
      <c r="D62" s="2">
        <f>(153.7 +  17.8  * Table1[[#This Row],[Age]] -  0.078 * Table1[[#This Row],[Age]]^2) / 1000</f>
        <v>0.92370800000000008</v>
      </c>
      <c r="E62" s="2">
        <v>0</v>
      </c>
      <c r="F62" s="2">
        <f>Table1[[#This Row],[MRI]]*MRME</f>
        <v>0</v>
      </c>
      <c r="G62" s="2">
        <f>MAX(0, (0.1 * Table1[[#This Row],[BW]]^0.75 + 0.84*Table1[[#This Row],[BW]]^0.355 * Table1[[#This Row],[ADG]]^1.2) - Table1[[#This Row],[MEI]])</f>
        <v>6.0536234775091184</v>
      </c>
      <c r="H62" s="2">
        <f>1.4362 * EXP((-4.6646 + 0.5234 * Table1[[#This Row],[MEgap]]) * EXP(-0.0361 * Table1[[#This Row],[Age]])) + 0.0025 * Table1[[#This Row],[Age]] * Table1[[#This Row],[MEgap]]</f>
        <v>2.07218277429449</v>
      </c>
    </row>
    <row r="63" spans="2:8" x14ac:dyDescent="0.25">
      <c r="B63">
        <f t="shared" si="0"/>
        <v>59</v>
      </c>
      <c r="C63" s="2">
        <f>40.56 + 0.349 * Table1[[#This Row],[Age]] + 0.004 * Table1[[#This Row],[Age]]^2</f>
        <v>75.074999999999989</v>
      </c>
      <c r="D63" s="2">
        <f>(153.7 +  17.8  * Table1[[#This Row],[Age]] -  0.078 * Table1[[#This Row],[Age]]^2) / 1000</f>
        <v>0.93238200000000004</v>
      </c>
      <c r="E63" s="2">
        <v>0</v>
      </c>
      <c r="F63" s="2">
        <f>Table1[[#This Row],[MRI]]*MRME</f>
        <v>0</v>
      </c>
      <c r="G63" s="2">
        <f>MAX(0, (0.1 * Table1[[#This Row],[BW]]^0.75 + 0.84*Table1[[#This Row],[BW]]^0.355 * Table1[[#This Row],[ADG]]^1.2) - Table1[[#This Row],[MEI]])</f>
        <v>6.1280858489976886</v>
      </c>
      <c r="H63" s="2">
        <f>1.4362 * EXP((-4.6646 + 0.5234 * Table1[[#This Row],[MEgap]]) * EXP(-0.0361 * Table1[[#This Row],[Age]])) + 0.0025 * Table1[[#This Row],[Age]] * Table1[[#This Row],[MEgap]]</f>
        <v>2.111714356437409</v>
      </c>
    </row>
    <row r="64" spans="2:8" x14ac:dyDescent="0.25">
      <c r="B64">
        <f t="shared" si="0"/>
        <v>60</v>
      </c>
      <c r="C64" s="2">
        <f>40.56 + 0.349 * Table1[[#This Row],[Age]] + 0.004 * Table1[[#This Row],[Age]]^2</f>
        <v>75.900000000000006</v>
      </c>
      <c r="D64" s="2">
        <f>(153.7 +  17.8  * Table1[[#This Row],[Age]] -  0.078 * Table1[[#This Row],[Age]]^2) / 1000</f>
        <v>0.94090000000000007</v>
      </c>
      <c r="E64" s="2">
        <v>0</v>
      </c>
      <c r="F64" s="2">
        <f>Table1[[#This Row],[MRI]]*MRME</f>
        <v>0</v>
      </c>
      <c r="G64" s="2">
        <f>MAX(0, (0.1 * Table1[[#This Row],[BW]]^0.75 + 0.84*Table1[[#This Row],[BW]]^0.355 * Table1[[#This Row],[ADG]]^1.2) - Table1[[#This Row],[MEI]])</f>
        <v>6.2023942338090094</v>
      </c>
      <c r="H64" s="2">
        <f>1.4362 * EXP((-4.6646 + 0.5234 * Table1[[#This Row],[MEgap]]) * EXP(-0.0361 * Table1[[#This Row],[Age]])) + 0.0025 * Table1[[#This Row],[Age]] * Table1[[#This Row],[MEgap]]</f>
        <v>2.1510504772677512</v>
      </c>
    </row>
    <row r="65" spans="2:8" x14ac:dyDescent="0.25">
      <c r="B65">
        <f t="shared" si="0"/>
        <v>61</v>
      </c>
      <c r="C65" s="2">
        <f>40.56 + 0.349 * Table1[[#This Row],[Age]] + 0.004 * Table1[[#This Row],[Age]]^2</f>
        <v>76.733000000000004</v>
      </c>
      <c r="D65" s="2">
        <f>(153.7 +  17.8  * Table1[[#This Row],[Age]] -  0.078 * Table1[[#This Row],[Age]]^2) / 1000</f>
        <v>0.94926199999999994</v>
      </c>
      <c r="E65" s="2">
        <v>0</v>
      </c>
      <c r="F65" s="2">
        <f>Table1[[#This Row],[MRI]]*MRME</f>
        <v>0</v>
      </c>
      <c r="G65" s="2">
        <f>MAX(0, (0.1 * Table1[[#This Row],[BW]]^0.75 + 0.84*Table1[[#This Row],[BW]]^0.355 * Table1[[#This Row],[ADG]]^1.2) - Table1[[#This Row],[MEI]])</f>
        <v>6.2765358609054118</v>
      </c>
      <c r="H65" s="2">
        <f>1.4362 * EXP((-4.6646 + 0.5234 * Table1[[#This Row],[MEgap]]) * EXP(-0.0361 * Table1[[#This Row],[Age]])) + 0.0025 * Table1[[#This Row],[Age]] * Table1[[#This Row],[MEgap]]</f>
        <v>2.1901994712115709</v>
      </c>
    </row>
    <row r="66" spans="2:8" x14ac:dyDescent="0.25">
      <c r="B66">
        <f t="shared" si="0"/>
        <v>62</v>
      </c>
      <c r="C66" s="2">
        <f>40.56 + 0.349 * Table1[[#This Row],[Age]] + 0.004 * Table1[[#This Row],[Age]]^2</f>
        <v>77.573999999999998</v>
      </c>
      <c r="D66" s="2">
        <f>(153.7 +  17.8  * Table1[[#This Row],[Age]] -  0.078 * Table1[[#This Row],[Age]]^2) / 1000</f>
        <v>0.95746800000000021</v>
      </c>
      <c r="E66" s="2">
        <v>0</v>
      </c>
      <c r="F66" s="2">
        <f>Table1[[#This Row],[MRI]]*MRME</f>
        <v>0</v>
      </c>
      <c r="G66" s="2">
        <f>MAX(0, (0.1 * Table1[[#This Row],[BW]]^0.75 + 0.84*Table1[[#This Row],[BW]]^0.355 * Table1[[#This Row],[ADG]]^1.2) - Table1[[#This Row],[MEI]])</f>
        <v>6.3504979745999055</v>
      </c>
      <c r="H66" s="2">
        <f>1.4362 * EXP((-4.6646 + 0.5234 * Table1[[#This Row],[MEgap]]) * EXP(-0.0361 * Table1[[#This Row],[Age]])) + 0.0025 * Table1[[#This Row],[Age]] * Table1[[#This Row],[MEgap]]</f>
        <v>2.2291701793990164</v>
      </c>
    </row>
    <row r="67" spans="2:8" x14ac:dyDescent="0.25">
      <c r="B67">
        <f t="shared" si="0"/>
        <v>63</v>
      </c>
      <c r="C67" s="2">
        <f>40.56 + 0.349 * Table1[[#This Row],[Age]] + 0.004 * Table1[[#This Row],[Age]]^2</f>
        <v>78.423000000000002</v>
      </c>
      <c r="D67" s="2">
        <f>(153.7 +  17.8  * Table1[[#This Row],[Age]] -  0.078 * Table1[[#This Row],[Age]]^2) / 1000</f>
        <v>0.9655180000000001</v>
      </c>
      <c r="E67" s="2">
        <v>0</v>
      </c>
      <c r="F67" s="2">
        <f>Table1[[#This Row],[MRI]]*MRME</f>
        <v>0</v>
      </c>
      <c r="G67" s="2">
        <f>MAX(0, (0.1 * Table1[[#This Row],[BW]]^0.75 + 0.84*Table1[[#This Row],[BW]]^0.355 * Table1[[#This Row],[ADG]]^1.2) - Table1[[#This Row],[MEI]])</f>
        <v>6.4242678352407765</v>
      </c>
      <c r="H67" s="2">
        <f>1.4362 * EXP((-4.6646 + 0.5234 * Table1[[#This Row],[MEgap]]) * EXP(-0.0361 * Table1[[#This Row],[Age]])) + 0.0025 * Table1[[#This Row],[Age]] * Table1[[#This Row],[MEgap]]</f>
        <v>2.2679718503114179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MRME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 Q</dc:creator>
  <cp:lastModifiedBy>J Q</cp:lastModifiedBy>
  <dcterms:created xsi:type="dcterms:W3CDTF">2021-04-04T13:44:26Z</dcterms:created>
  <dcterms:modified xsi:type="dcterms:W3CDTF">2021-04-04T14:05:43Z</dcterms:modified>
</cp:coreProperties>
</file>